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66925"/>
  <mc:AlternateContent xmlns:mc="http://schemas.openxmlformats.org/markup-compatibility/2006">
    <mc:Choice Requires="x15">
      <x15ac:absPath xmlns:x15ac="http://schemas.microsoft.com/office/spreadsheetml/2010/11/ac" url="C:\Users\jseam\Desktop\School Work\Senior Design\Website\Gp\assets\img\"/>
    </mc:Choice>
  </mc:AlternateContent>
  <xr:revisionPtr revIDLastSave="0" documentId="13_ncr:1_{7233EB1C-ACAA-493D-BBF8-86E12932D42F}" xr6:coauthVersionLast="46" xr6:coauthVersionMax="46" xr10:uidLastSave="{00000000-0000-0000-0000-000000000000}"/>
  <bookViews>
    <workbookView xWindow="-96" yWindow="-96" windowWidth="19392" windowHeight="10392" xr2:uid="{00000000-000D-0000-FFFF-FFFF00000000}"/>
  </bookViews>
  <sheets>
    <sheet name="Prototype" sheetId="1" r:id="rId1"/>
    <sheet name="NASA Spec Device" sheetId="2"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1" l="1"/>
  <c r="J35" i="1"/>
  <c r="L5" i="1"/>
  <c r="J36" i="1"/>
  <c r="J38" i="1"/>
  <c r="L7" i="1"/>
  <c r="L32" i="1"/>
  <c r="L31" i="1"/>
  <c r="L26" i="1"/>
  <c r="L25" i="1"/>
  <c r="L4" i="1"/>
  <c r="L6" i="1"/>
  <c r="L14" i="1"/>
  <c r="L15" i="1"/>
  <c r="L16" i="1"/>
  <c r="L17" i="1"/>
  <c r="L23" i="1"/>
  <c r="L24" i="1"/>
  <c r="J39" i="1"/>
</calcChain>
</file>

<file path=xl/sharedStrings.xml><?xml version="1.0" encoding="utf-8"?>
<sst xmlns="http://schemas.openxmlformats.org/spreadsheetml/2006/main" count="218" uniqueCount="151">
  <si>
    <t>System</t>
  </si>
  <si>
    <t>Part Number</t>
  </si>
  <si>
    <t>Application</t>
  </si>
  <si>
    <t>Model Number</t>
  </si>
  <si>
    <t>Qty</t>
  </si>
  <si>
    <t>Description of Part</t>
  </si>
  <si>
    <t>Vendor Info</t>
  </si>
  <si>
    <t>Link</t>
  </si>
  <si>
    <t>Maturity</t>
  </si>
  <si>
    <t>Unit Price (USD)</t>
  </si>
  <si>
    <t>Total Price  (USD)</t>
  </si>
  <si>
    <t>Structural Materials - SM - 01</t>
  </si>
  <si>
    <t>48KU57</t>
  </si>
  <si>
    <t>Wireframe or skeleton of the base of the "lander"</t>
  </si>
  <si>
    <t>Tubing, Round, Aluminum, Alloy Type 6061-T6, 1 ft, 0.43 in Inside Dia., 1/2 in Outside Dia.</t>
  </si>
  <si>
    <t>Grainger</t>
  </si>
  <si>
    <t>https://www.grainger.com/product/GRAINGER-APPROVED-Tubing-48KU57</t>
  </si>
  <si>
    <t>ordered</t>
  </si>
  <si>
    <t>54UC12</t>
  </si>
  <si>
    <t>Frame for lander legs</t>
  </si>
  <si>
    <t>2(pack of 4)</t>
  </si>
  <si>
    <t>Tubing, 1/2 in Outside Dia., 0.43 in Inside Dia.</t>
  </si>
  <si>
    <t>https://www.grainger.com/product/K-S-PRECISION-METALS-Tubing-54UC12</t>
  </si>
  <si>
    <t>FA-OS-IMD3</t>
  </si>
  <si>
    <t>Base mounting bracket to convert linear accuator to a column style lift</t>
  </si>
  <si>
    <t>Mounting brackets to secure linear accuators to the base</t>
  </si>
  <si>
    <t>Firgelli Automations</t>
  </si>
  <si>
    <t>https://www.firgelliauto.com/products/mb-pb-premium-base-mounting-bracket</t>
  </si>
  <si>
    <t>RF2450</t>
  </si>
  <si>
    <t>Joint to allow larger degree of motion for linear actuator</t>
  </si>
  <si>
    <t>Diamond shape sailboat block base; 2" x 3"</t>
  </si>
  <si>
    <t>West Marine</t>
  </si>
  <si>
    <t>https://www.westmarine.com/buy/ronstan--stand-up-base--160858?recordNum=19</t>
  </si>
  <si>
    <t>Software - C - 02</t>
  </si>
  <si>
    <t>Simulation</t>
  </si>
  <si>
    <t>MATLAB</t>
  </si>
  <si>
    <t>N/A</t>
  </si>
  <si>
    <t>Simulation Software</t>
  </si>
  <si>
    <t>Mathworks</t>
  </si>
  <si>
    <t>Design</t>
  </si>
  <si>
    <t>Creo Parametric</t>
  </si>
  <si>
    <t>CAD Software</t>
  </si>
  <si>
    <t>PTC</t>
  </si>
  <si>
    <t>Control</t>
  </si>
  <si>
    <t>Arduino IDE</t>
  </si>
  <si>
    <t>Code IDE</t>
  </si>
  <si>
    <t>Arduino</t>
  </si>
  <si>
    <t>Electronics - E - 03</t>
  </si>
  <si>
    <t>Arduino Mega 2560 R3</t>
  </si>
  <si>
    <t>Mircocontroller</t>
  </si>
  <si>
    <t>Mega 2560 R3</t>
  </si>
  <si>
    <t>Microcontroller</t>
  </si>
  <si>
    <t>Arduino Mega 2560 micro-controller board (firgelliauto.com)</t>
  </si>
  <si>
    <t>Allow circuit assembly</t>
  </si>
  <si>
    <t>Wires</t>
  </si>
  <si>
    <t>Adafruit</t>
  </si>
  <si>
    <t>https://www.adafruit.com/product/4209</t>
  </si>
  <si>
    <t>Level Sensing</t>
  </si>
  <si>
    <t>IMU</t>
  </si>
  <si>
    <t>https://www.adafruit.com/product/3886</t>
  </si>
  <si>
    <t>Q2-Z-QK1-01-6IN-180</t>
  </si>
  <si>
    <t>Protect connections</t>
  </si>
  <si>
    <t>Q2Z1-KIT-ND</t>
  </si>
  <si>
    <t>Heat shrink tubing; secure wire connections</t>
  </si>
  <si>
    <t>DigiKey</t>
  </si>
  <si>
    <t>https://www.digikey.com/en/products/detail/qualtek/Q2-Z-QK1-01-6IN-180/754916</t>
  </si>
  <si>
    <t>AD-MD6321</t>
  </si>
  <si>
    <t>Power the Steppers</t>
  </si>
  <si>
    <t>Motor Drivers</t>
  </si>
  <si>
    <t>Frigelli Automations</t>
  </si>
  <si>
    <t>https://www.firgelliauto.com/products/high-current-dc-motor-drice-43a</t>
  </si>
  <si>
    <t>BKGS-830-ND</t>
  </si>
  <si>
    <t>GS-830</t>
  </si>
  <si>
    <t>Solderless Breadboard</t>
  </si>
  <si>
    <t>https://www.digikey.com/en/products/detail/global-specialties/GS-830/5231309</t>
  </si>
  <si>
    <t>1568-1642-ND</t>
  </si>
  <si>
    <t>PRT-11026</t>
  </si>
  <si>
    <t>2 (pack of 30)</t>
  </si>
  <si>
    <t>Wires (male to male)</t>
  </si>
  <si>
    <t>https://www.digikey.com/en/products/detail/sparkfun-electronics/PRT-11026/5993855?s=N4IgTCBcDaIAoCUAqBaAjGgDGAbCAugL5A</t>
  </si>
  <si>
    <t>1568-1513-ND</t>
  </si>
  <si>
    <t>PRT-12796</t>
  </si>
  <si>
    <t>2 (pack of 20)</t>
  </si>
  <si>
    <t>Wires (female to female)</t>
  </si>
  <si>
    <t>https://www.digikey.com/en/products/detail/sparkfun-electronics/PRT-12796/5993861?s=N4IgTCBcDaIAoCUAqBaAjGA7ATgGwgF0BfIA</t>
  </si>
  <si>
    <t>298-10262-ND</t>
  </si>
  <si>
    <t>Cable management</t>
  </si>
  <si>
    <t>KB-550</t>
  </si>
  <si>
    <t>1 (pack of 100)</t>
  </si>
  <si>
    <t>Cable Ties</t>
  </si>
  <si>
    <t>https://www.digikey.com/en/products/detail/panduit-corp/KB-550/449627</t>
  </si>
  <si>
    <t>SE-450-12</t>
  </si>
  <si>
    <t>Powering the linear actuators</t>
  </si>
  <si>
    <t>1866-4473-ND</t>
  </si>
  <si>
    <t>Power Supply</t>
  </si>
  <si>
    <t>https://www.digikey.com/en/products/detail/mean-well-usa-inc/SE-450-12/7706606?s=N4IgTCBcDaIMoFEC0AWArABiQRggXQF8g</t>
  </si>
  <si>
    <t>2FCP1</t>
  </si>
  <si>
    <t>Hold the fuse</t>
  </si>
  <si>
    <t>FHAC2</t>
  </si>
  <si>
    <t>Fuse Holder</t>
  </si>
  <si>
    <t>https://www.grainger.com/product/2FCP1?cm_mmc=PPC:+Google+PLA&amp;ef_id=EAIaIQobChMIqpXgkMnd7gIVzopaBR1heQStEAQYASABEgJvjPD_BwE:G:s&amp;s_kwcid=AL!2966!3!281698275255!!!g!471571925921!&amp;gucid=N:N:PS:Paid:GGL:CSM-2295:4P7A1P:20501231&amp;gclid=EAIaIQobChMIqpXgkMnd7gIVzopaBR1heQStEAQYASABEgJvjPD_BwE</t>
  </si>
  <si>
    <t>2FCZ4</t>
  </si>
  <si>
    <t>Limit current from battery</t>
  </si>
  <si>
    <t>ATO30</t>
  </si>
  <si>
    <t>1 (pack of 5)</t>
  </si>
  <si>
    <t>Fuses</t>
  </si>
  <si>
    <t>https://www.grainger.com/product/LITTELFUSE-Automotive-Fuse-2FCZ4</t>
  </si>
  <si>
    <t>1528-2316-ND</t>
  </si>
  <si>
    <t>Stop/Reset mechanism operation</t>
  </si>
  <si>
    <t>Red Pushbutton</t>
  </si>
  <si>
    <t>https://www.digikey.com/en/products/detail/adafruit-industries-llc/3489/7349495</t>
  </si>
  <si>
    <t>1528-2321-ND</t>
  </si>
  <si>
    <t xml:space="preserve">Start mechanism operation </t>
  </si>
  <si>
    <t>Green Pushbutton</t>
  </si>
  <si>
    <t>https://www.digikey.com/en/products/detail/adafruit-industries-llc/3487/7364334</t>
  </si>
  <si>
    <t>Actuators - EA - 04</t>
  </si>
  <si>
    <t>FA-OS-240-12-6</t>
  </si>
  <si>
    <t>Main leveling component</t>
  </si>
  <si>
    <t>Optical Feedback Linear Actuators</t>
  </si>
  <si>
    <t>Optical Feedback Linear Actuators | 12-24v | Firgelli (firgelliauto.com)</t>
  </si>
  <si>
    <t xml:space="preserve">     Miscellaneous - M - 05</t>
  </si>
  <si>
    <t xml:space="preserve">2308A34 </t>
  </si>
  <si>
    <t>Bubble Level</t>
  </si>
  <si>
    <t>2308A34</t>
  </si>
  <si>
    <t>Precision Bullseye Bubble Level</t>
  </si>
  <si>
    <t>McMaster-Carr</t>
  </si>
  <si>
    <t>https://www.mcmaster.com/2308A34/</t>
  </si>
  <si>
    <t>277-5412-ND</t>
  </si>
  <si>
    <r>
      <rPr>
        <sz val="12"/>
        <color theme="1"/>
        <rFont val="Calibri"/>
        <family val="2"/>
        <scheme val="minor"/>
      </rPr>
      <t>Cable Management</t>
    </r>
    <r>
      <rPr>
        <b/>
        <sz val="12"/>
        <color theme="1"/>
        <rFont val="Calibri"/>
        <family val="2"/>
        <scheme val="minor"/>
      </rPr>
      <t xml:space="preserve"> </t>
    </r>
  </si>
  <si>
    <t>Wire Duct Solid 2PC Rivet</t>
  </si>
  <si>
    <t>https://www.digikey.com/en/products/detail/phoenix-contact/3240189/2525017</t>
  </si>
  <si>
    <t>2368-04-ES-1000-ND</t>
  </si>
  <si>
    <t>04-ES-1000</t>
  </si>
  <si>
    <t>EXPANDABLE SLEEVING 1 IN 5M</t>
  </si>
  <si>
    <t>https://www.digikey.com/en/products/detail/nte-electronics-inc/04-ES-1000/11646430</t>
  </si>
  <si>
    <t>Labor</t>
  </si>
  <si>
    <t>Assembly Tools</t>
  </si>
  <si>
    <t>Project Maturity</t>
  </si>
  <si>
    <t>Total Unit Cost</t>
  </si>
  <si>
    <t xml:space="preserve">Sales Tax </t>
  </si>
  <si>
    <t>Total Project Cost</t>
  </si>
  <si>
    <t>Budget Remaining</t>
  </si>
  <si>
    <r>
      <rPr>
        <b/>
        <u/>
        <sz val="12"/>
        <color theme="1"/>
        <rFont val="Calibri"/>
        <family val="2"/>
        <scheme val="minor"/>
      </rPr>
      <t>Budget</t>
    </r>
    <r>
      <rPr>
        <sz val="12"/>
        <color theme="1"/>
        <rFont val="Calibri"/>
        <family val="2"/>
        <scheme val="minor"/>
      </rPr>
      <t xml:space="preserve"> - No budget has been given for this project. Based on conversations with the TA, the team has assumed a budget between $1000-$1500. Considering Senior Design projects in the past, this is a fair assumption. The calculated project price thus far is $853.56. The team understands that there will most likely be additional costs not accounted for, so we felt that this price is low enough to guard against these costs. Both shipping time and shipping costs are not included in this document. Shipping time was omitted because there are no items that would require a substantial lead time to receive. Shipping costs are hard to determine at this time due to the holiday season and the team was wary to include costs that were above normal. At a total cost of under $900, it is expected that there is enough of the assumed budget allocated for shipping costs.                                                                                                                                                                                                                                                                                                                                     </t>
    </r>
    <r>
      <rPr>
        <b/>
        <u/>
        <sz val="12"/>
        <color theme="1"/>
        <rFont val="Calibri"/>
        <family val="2"/>
        <scheme val="minor"/>
      </rPr>
      <t>Project Maturity</t>
    </r>
    <r>
      <rPr>
        <sz val="12"/>
        <color theme="1"/>
        <rFont val="Calibri"/>
        <family val="2"/>
        <scheme val="minor"/>
      </rPr>
      <t xml:space="preserve"> - The overall project maturity will be based on the maturity of each individual line item. The maturity of each line item will be based on the same scale: 0 for not ordered, 0.25 for ordered but not shipped, 0.50 for shipped, 0.75 for received, and 1 for recieved and installed. The sum of each line item's maturity will be taken and divided by the total number of items. For example, if 3 items have been received and installed out of 20, with no maturity for any other parts, the project maturity would be 3/20 or 15%.                                                                                                                                                                                                                                                                                                                                                 </t>
    </r>
    <r>
      <rPr>
        <b/>
        <u/>
        <sz val="12"/>
        <color theme="1"/>
        <rFont val="Calibri"/>
        <family val="2"/>
        <scheme val="minor"/>
      </rPr>
      <t>Labor Cost</t>
    </r>
    <r>
      <rPr>
        <sz val="12"/>
        <color theme="1"/>
        <rFont val="Calibri"/>
        <family val="2"/>
        <scheme val="minor"/>
      </rPr>
      <t xml:space="preserve"> - At this time, the labor cost is estimated to be zero. The team has determined that any machining that needs to be done will be completed by the machine shop at the College of Engineering. If there is additional labor cost, the team is prepared to have money allocated to stay within its budget. </t>
    </r>
  </si>
  <si>
    <t>Units</t>
  </si>
  <si>
    <t>Shipping info</t>
  </si>
  <si>
    <t xml:space="preserve">Structural Materials </t>
  </si>
  <si>
    <t xml:space="preserve">Controls </t>
  </si>
  <si>
    <t>Mechanics</t>
  </si>
  <si>
    <t>MIL-H-83282</t>
  </si>
  <si>
    <t>Hydraulic Fluid</t>
  </si>
  <si>
    <t>electronics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</si>
</sst>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0" x14ac:knownFonts="1">
    <font>
      <sz val="11"/>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b/>
      <u/>
      <sz val="14"/>
      <color theme="1"/>
      <name val="Calibri"/>
      <family val="2"/>
      <scheme val="minor"/>
    </font>
    <font>
      <sz val="12"/>
      <color rgb="FF000000"/>
      <name val="Calibri"/>
      <family val="2"/>
      <scheme val="minor"/>
    </font>
    <font>
      <u/>
      <sz val="12"/>
      <color theme="10"/>
      <name val="Calibri"/>
      <family val="2"/>
      <scheme val="minor"/>
    </font>
    <font>
      <b/>
      <sz val="12"/>
      <color theme="1"/>
      <name val="Calibri"/>
      <family val="2"/>
      <scheme val="minor"/>
    </font>
    <font>
      <b/>
      <u/>
      <sz val="12"/>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A9D08E"/>
        <bgColor indexed="64"/>
      </patternFill>
    </fill>
    <fill>
      <patternFill patternType="solid">
        <fgColor rgb="FFF4B084"/>
        <bgColor indexed="64"/>
      </patternFill>
    </fill>
    <fill>
      <patternFill patternType="solid">
        <fgColor rgb="FFFFFFFF"/>
        <bgColor indexed="64"/>
      </patternFill>
    </fill>
    <fill>
      <patternFill patternType="solid">
        <fgColor rgb="FFA5A5A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13">
    <xf numFmtId="0" fontId="0" fillId="0" borderId="0" xfId="0"/>
    <xf numFmtId="0" fontId="0" fillId="0" borderId="0" xfId="0" applyAlignment="1">
      <alignment horizontal="center" vertical="center" wrapText="1"/>
    </xf>
    <xf numFmtId="0" fontId="0" fillId="0" borderId="0" xfId="0" applyFont="1"/>
    <xf numFmtId="0" fontId="4" fillId="6"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7" fillId="5"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8" borderId="6" xfId="0" applyFont="1" applyFill="1" applyBorder="1" applyAlignment="1">
      <alignment horizontal="center" vertical="center"/>
    </xf>
    <xf numFmtId="0" fontId="2" fillId="2" borderId="5" xfId="1" applyFill="1" applyBorder="1" applyAlignment="1">
      <alignment horizontal="center" vertical="center" wrapText="1"/>
    </xf>
    <xf numFmtId="0" fontId="7" fillId="2" borderId="2" xfId="0" applyFont="1" applyFill="1" applyBorder="1" applyAlignment="1">
      <alignment horizontal="center" vertical="center" wrapText="1"/>
    </xf>
    <xf numFmtId="0" fontId="2" fillId="4" borderId="7" xfId="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4" borderId="1" xfId="1" applyFill="1" applyBorder="1" applyAlignment="1">
      <alignment horizontal="center" vertical="center" wrapText="1"/>
    </xf>
    <xf numFmtId="0" fontId="1" fillId="4" borderId="1" xfId="0" applyFont="1" applyFill="1" applyBorder="1"/>
    <xf numFmtId="8" fontId="1" fillId="4" borderId="1" xfId="0" applyNumberFormat="1" applyFont="1" applyFill="1" applyBorder="1"/>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2" fillId="9" borderId="0" xfId="1" applyFill="1" applyAlignment="1">
      <alignment horizontal="center" wrapText="1"/>
    </xf>
    <xf numFmtId="0" fontId="1" fillId="2" borderId="3" xfId="0" applyFont="1" applyFill="1" applyBorder="1" applyAlignment="1">
      <alignment horizontal="center" vertical="center"/>
    </xf>
    <xf numFmtId="0" fontId="1" fillId="2" borderId="3" xfId="0" applyFont="1" applyFill="1" applyBorder="1"/>
    <xf numFmtId="0" fontId="1" fillId="2" borderId="4" xfId="0" applyFont="1" applyFill="1" applyBorder="1"/>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xf numFmtId="8" fontId="1" fillId="2" borderId="6" xfId="0" applyNumberFormat="1" applyFont="1" applyFill="1" applyBorder="1"/>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xf numFmtId="8" fontId="1" fillId="2" borderId="5" xfId="0" applyNumberFormat="1" applyFont="1" applyFill="1" applyBorder="1"/>
    <xf numFmtId="0" fontId="1" fillId="3" borderId="3" xfId="0" applyFont="1" applyFill="1" applyBorder="1" applyAlignment="1">
      <alignment horizontal="center" vertical="center"/>
    </xf>
    <xf numFmtId="0" fontId="1" fillId="3" borderId="3" xfId="0" applyFont="1" applyFill="1" applyBorder="1"/>
    <xf numFmtId="0" fontId="1" fillId="3" borderId="4" xfId="0" applyFont="1" applyFill="1" applyBorder="1"/>
    <xf numFmtId="0" fontId="1" fillId="3" borderId="6" xfId="0" applyFont="1" applyFill="1" applyBorder="1" applyAlignment="1">
      <alignment horizontal="center" vertical="center"/>
    </xf>
    <xf numFmtId="0" fontId="1" fillId="3" borderId="6" xfId="0" applyFont="1" applyFill="1" applyBorder="1"/>
    <xf numFmtId="6" fontId="1" fillId="3" borderId="6" xfId="0" applyNumberFormat="1" applyFont="1" applyFill="1" applyBorder="1"/>
    <xf numFmtId="0" fontId="1" fillId="3" borderId="1" xfId="0" applyFont="1" applyFill="1" applyBorder="1" applyAlignment="1">
      <alignment horizontal="center" vertical="center"/>
    </xf>
    <xf numFmtId="0" fontId="1" fillId="3" borderId="1" xfId="0" applyFont="1" applyFill="1" applyBorder="1"/>
    <xf numFmtId="6" fontId="1" fillId="3" borderId="1" xfId="0" applyNumberFormat="1" applyFont="1" applyFill="1" applyBorder="1"/>
    <xf numFmtId="0" fontId="1" fillId="3" borderId="5" xfId="0" applyFont="1" applyFill="1" applyBorder="1" applyAlignment="1">
      <alignment horizontal="center" vertical="center"/>
    </xf>
    <xf numFmtId="0" fontId="1" fillId="3" borderId="5" xfId="0" applyFont="1" applyFill="1" applyBorder="1"/>
    <xf numFmtId="6" fontId="1" fillId="3" borderId="5" xfId="0" applyNumberFormat="1" applyFont="1" applyFill="1" applyBorder="1"/>
    <xf numFmtId="0" fontId="1" fillId="4" borderId="3" xfId="0" applyFont="1" applyFill="1" applyBorder="1" applyAlignment="1">
      <alignment horizontal="center" vertical="center"/>
    </xf>
    <xf numFmtId="0" fontId="1" fillId="4" borderId="3" xfId="0" applyFont="1" applyFill="1" applyBorder="1"/>
    <xf numFmtId="0" fontId="1" fillId="4" borderId="4" xfId="0" applyFont="1" applyFill="1" applyBorder="1"/>
    <xf numFmtId="0" fontId="1" fillId="4" borderId="6" xfId="0" applyFont="1" applyFill="1" applyBorder="1"/>
    <xf numFmtId="8" fontId="1" fillId="4" borderId="6" xfId="0" applyNumberFormat="1" applyFont="1" applyFill="1" applyBorder="1"/>
    <xf numFmtId="0" fontId="1" fillId="4" borderId="5" xfId="0" applyFont="1" applyFill="1" applyBorder="1" applyAlignment="1">
      <alignment horizontal="center" vertical="center" wrapText="1"/>
    </xf>
    <xf numFmtId="0" fontId="1" fillId="4" borderId="5" xfId="0" applyFont="1" applyFill="1" applyBorder="1"/>
    <xf numFmtId="8" fontId="1" fillId="4" borderId="5" xfId="0" applyNumberFormat="1" applyFont="1" applyFill="1" applyBorder="1"/>
    <xf numFmtId="0" fontId="1" fillId="5" borderId="3" xfId="0" applyFont="1" applyFill="1" applyBorder="1" applyAlignment="1">
      <alignment horizontal="center" vertical="center"/>
    </xf>
    <xf numFmtId="0" fontId="1" fillId="5" borderId="3" xfId="0" applyFont="1" applyFill="1" applyBorder="1"/>
    <xf numFmtId="0" fontId="1" fillId="5" borderId="4" xfId="0" applyFont="1" applyFill="1" applyBorder="1"/>
    <xf numFmtId="0" fontId="1" fillId="5" borderId="6"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5" borderId="6" xfId="0" applyFont="1" applyFill="1" applyBorder="1"/>
    <xf numFmtId="8" fontId="1" fillId="5" borderId="6" xfId="0" applyNumberFormat="1" applyFont="1" applyFill="1" applyBorder="1"/>
    <xf numFmtId="0" fontId="1" fillId="8" borderId="6" xfId="0" applyFont="1" applyFill="1" applyBorder="1" applyAlignment="1">
      <alignment horizontal="center" vertical="center"/>
    </xf>
    <xf numFmtId="0" fontId="1" fillId="8" borderId="6" xfId="0" applyFont="1" applyFill="1" applyBorder="1" applyAlignment="1">
      <alignment horizontal="center" vertical="center" wrapText="1"/>
    </xf>
    <xf numFmtId="0" fontId="1" fillId="8" borderId="6" xfId="0" applyFont="1" applyFill="1" applyBorder="1" applyAlignment="1">
      <alignment horizontal="center"/>
    </xf>
    <xf numFmtId="8" fontId="1" fillId="8" borderId="6" xfId="0" applyNumberFormat="1" applyFont="1" applyFill="1" applyBorder="1"/>
    <xf numFmtId="0" fontId="2" fillId="4" borderId="6" xfId="1" applyFill="1" applyBorder="1" applyAlignment="1">
      <alignment horizontal="center" vertical="center" wrapText="1"/>
    </xf>
    <xf numFmtId="0" fontId="0" fillId="4" borderId="0" xfId="0" applyFill="1" applyAlignment="1">
      <alignment horizontal="center" vertical="center"/>
    </xf>
    <xf numFmtId="0" fontId="1" fillId="4" borderId="0" xfId="0" applyFont="1" applyFill="1" applyAlignment="1">
      <alignment horizontal="center" vertical="center"/>
    </xf>
    <xf numFmtId="0" fontId="1" fillId="4" borderId="8" xfId="0" applyFont="1" applyFill="1" applyBorder="1" applyAlignment="1">
      <alignment horizontal="center" vertical="center"/>
    </xf>
    <xf numFmtId="0" fontId="2" fillId="9" borderId="9" xfId="1" applyFill="1" applyBorder="1" applyAlignment="1">
      <alignment wrapText="1"/>
    </xf>
    <xf numFmtId="0" fontId="2" fillId="4" borderId="10" xfId="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1" fillId="2" borderId="7" xfId="0" applyFont="1" applyFill="1" applyBorder="1"/>
    <xf numFmtId="8" fontId="1" fillId="2" borderId="7" xfId="0" applyNumberFormat="1" applyFont="1" applyFill="1" applyBorder="1"/>
    <xf numFmtId="0" fontId="2" fillId="2" borderId="7" xfId="1" applyFill="1" applyBorder="1" applyAlignment="1">
      <alignment horizontal="center" vertical="center" wrapText="1"/>
    </xf>
    <xf numFmtId="0" fontId="1" fillId="4" borderId="1" xfId="0" applyFont="1" applyFill="1" applyBorder="1" applyAlignment="1">
      <alignment vertical="center"/>
    </xf>
    <xf numFmtId="8" fontId="1" fillId="4" borderId="1" xfId="0" applyNumberFormat="1" applyFont="1" applyFill="1" applyBorder="1" applyAlignment="1">
      <alignment horizontal="right"/>
    </xf>
    <xf numFmtId="0" fontId="1" fillId="4" borderId="1" xfId="0" applyFont="1" applyFill="1" applyBorder="1" applyAlignment="1">
      <alignment horizontal="right"/>
    </xf>
    <xf numFmtId="0" fontId="7" fillId="8" borderId="1" xfId="0" applyFont="1" applyFill="1" applyBorder="1" applyAlignment="1">
      <alignment horizontal="left" vertical="center"/>
    </xf>
    <xf numFmtId="0" fontId="1"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2" fillId="10" borderId="0" xfId="1" applyFill="1" applyAlignment="1">
      <alignment horizontal="center" vertical="center" wrapText="1"/>
    </xf>
    <xf numFmtId="0" fontId="1" fillId="8" borderId="1" xfId="0" applyFont="1" applyFill="1" applyBorder="1" applyAlignment="1">
      <alignment horizontal="center" vertical="center" wrapText="1"/>
    </xf>
    <xf numFmtId="0" fontId="2" fillId="8" borderId="1" xfId="1" applyFill="1" applyBorder="1" applyAlignment="1">
      <alignment horizontal="center" vertical="center" wrapText="1"/>
    </xf>
    <xf numFmtId="0" fontId="1" fillId="8" borderId="1" xfId="0" applyFont="1" applyFill="1" applyBorder="1" applyAlignment="1">
      <alignment horizontal="right"/>
    </xf>
    <xf numFmtId="8" fontId="1" fillId="8" borderId="1" xfId="0" applyNumberFormat="1" applyFont="1" applyFill="1" applyBorder="1" applyAlignment="1">
      <alignment horizontal="righ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1" applyFill="1" applyBorder="1" applyAlignment="1">
      <alignment horizontal="center" vertical="center" wrapText="1"/>
    </xf>
    <xf numFmtId="0" fontId="1" fillId="2" borderId="1" xfId="0" applyFont="1" applyFill="1" applyBorder="1"/>
    <xf numFmtId="8" fontId="1" fillId="2" borderId="1" xfId="0" applyNumberFormat="1" applyFont="1" applyFill="1" applyBorder="1"/>
    <xf numFmtId="0" fontId="0" fillId="11" borderId="0" xfId="0" applyFont="1" applyFill="1"/>
    <xf numFmtId="0" fontId="0" fillId="11" borderId="11" xfId="0" applyFill="1" applyBorder="1"/>
    <xf numFmtId="0" fontId="2" fillId="12" borderId="0" xfId="1" applyFill="1"/>
    <xf numFmtId="0" fontId="7" fillId="8" borderId="2" xfId="0" applyFont="1" applyFill="1" applyBorder="1" applyAlignment="1">
      <alignment horizontal="lef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9" fillId="7" borderId="1" xfId="0" applyFont="1" applyFill="1" applyBorder="1" applyAlignment="1">
      <alignment horizontal="center"/>
    </xf>
    <xf numFmtId="10" fontId="9" fillId="7" borderId="1" xfId="2" applyNumberFormat="1" applyFont="1" applyFill="1" applyBorder="1" applyAlignment="1">
      <alignment horizontal="center"/>
    </xf>
    <xf numFmtId="8" fontId="9" fillId="7" borderId="1" xfId="0" applyNumberFormat="1" applyFont="1" applyFill="1" applyBorder="1" applyAlignment="1">
      <alignment horizontal="center"/>
    </xf>
    <xf numFmtId="0" fontId="9" fillId="7" borderId="2" xfId="0" applyFont="1" applyFill="1" applyBorder="1" applyAlignment="1">
      <alignment horizontal="center"/>
    </xf>
    <xf numFmtId="0" fontId="9" fillId="7" borderId="3" xfId="0" applyFont="1" applyFill="1" applyBorder="1" applyAlignment="1">
      <alignment horizontal="center"/>
    </xf>
    <xf numFmtId="0" fontId="9" fillId="7" borderId="4" xfId="0" applyFont="1" applyFill="1" applyBorder="1" applyAlignment="1">
      <alignment horizontal="center"/>
    </xf>
    <xf numFmtId="10" fontId="9" fillId="7" borderId="2" xfId="0" applyNumberFormat="1" applyFont="1" applyFill="1" applyBorder="1" applyAlignment="1">
      <alignment horizontal="center"/>
    </xf>
    <xf numFmtId="8" fontId="9" fillId="7" borderId="3" xfId="0" applyNumberFormat="1" applyFont="1" applyFill="1" applyBorder="1" applyAlignment="1">
      <alignment horizontal="center"/>
    </xf>
    <xf numFmtId="8" fontId="9" fillId="7" borderId="4" xfId="0" applyNumberFormat="1"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gikey.com/en/products/detail/sparkfun-electronics/PRT-11026/5993855?s=N4IgTCBcDaIAoCUAqBaAjGgDGAbCAugL5A" TargetMode="External"/><Relationship Id="rId13" Type="http://schemas.openxmlformats.org/officeDocument/2006/relationships/hyperlink" Target="https://www.firgelliauto.com/products/mb-pb-premium-base-mounting-bracket" TargetMode="External"/><Relationship Id="rId18" Type="http://schemas.openxmlformats.org/officeDocument/2006/relationships/hyperlink" Target="https://www.digikey.com/en/products/detail/adafruit-industries-llc/3487/7364334" TargetMode="External"/><Relationship Id="rId3" Type="http://schemas.openxmlformats.org/officeDocument/2006/relationships/hyperlink" Target="https://www.digikey.com/en/products/detail/global-specialties/GS-830/5231309" TargetMode="External"/><Relationship Id="rId21" Type="http://schemas.openxmlformats.org/officeDocument/2006/relationships/hyperlink" Target="https://www.westmarine.com/buy/ronstan--stand-up-base--160858?recordNum=19" TargetMode="External"/><Relationship Id="rId7" Type="http://schemas.openxmlformats.org/officeDocument/2006/relationships/hyperlink" Target="https://www.adafruit.com/product/3886" TargetMode="External"/><Relationship Id="rId12" Type="http://schemas.openxmlformats.org/officeDocument/2006/relationships/hyperlink" Target="https://www.firgelliauto.com/products/optical-sensor-actuators" TargetMode="External"/><Relationship Id="rId17" Type="http://schemas.openxmlformats.org/officeDocument/2006/relationships/hyperlink" Target="https://www.digikey.com/en/products/detail/adafruit-industries-llc/3489/7349495" TargetMode="External"/><Relationship Id="rId2" Type="http://schemas.openxmlformats.org/officeDocument/2006/relationships/hyperlink" Target="https://www.grainger.com/product/GRAINGER-APPROVED-Tubing-48KU57" TargetMode="External"/><Relationship Id="rId16" Type="http://schemas.openxmlformats.org/officeDocument/2006/relationships/hyperlink" Target="https://www.grainger.com/product/K-S-PRECISION-METALS-Tubing-54UC12" TargetMode="External"/><Relationship Id="rId20" Type="http://schemas.openxmlformats.org/officeDocument/2006/relationships/hyperlink" Target="https://www.digikey.com/en/products/detail/nte-electronics-inc/04-ES-1000/11646430" TargetMode="External"/><Relationship Id="rId1" Type="http://schemas.openxmlformats.org/officeDocument/2006/relationships/hyperlink" Target="https://www.digikey.com/en/products/detail/qualtek/Q2-Z-QK1-01-6IN-180/754916" TargetMode="External"/><Relationship Id="rId6" Type="http://schemas.openxmlformats.org/officeDocument/2006/relationships/hyperlink" Target="https://www.firgelliauto.com/products/high-current-dc-motor-drice-43a" TargetMode="External"/><Relationship Id="rId11" Type="http://schemas.openxmlformats.org/officeDocument/2006/relationships/hyperlink" Target="https://www.grainger.com/product/LITTELFUSE-Automotive-Fuse-2FCZ4" TargetMode="External"/><Relationship Id="rId5" Type="http://schemas.openxmlformats.org/officeDocument/2006/relationships/hyperlink" Target="https://www.digikey.com/en/products/detail/mean-well-usa-inc/SE-450-12/7706606?s=N4IgTCBcDaIMoFEC0AWArABiQRggXQF8g" TargetMode="External"/><Relationship Id="rId15" Type="http://schemas.openxmlformats.org/officeDocument/2006/relationships/hyperlink" Target="https://www.firgelliauto.com/products/arduino-mega-2560" TargetMode="External"/><Relationship Id="rId23" Type="http://schemas.openxmlformats.org/officeDocument/2006/relationships/printerSettings" Target="../printerSettings/printerSettings1.bin"/><Relationship Id="rId10" Type="http://schemas.openxmlformats.org/officeDocument/2006/relationships/hyperlink" Target="https://www.grainger.com/product/2FCP1?cm_mmc=PPC:+Google+PLA&amp;ef_id=EAIaIQobChMIqpXgkMnd7gIVzopaBR1heQStEAQYASABEgJvjPD_BwE:G:s&amp;s_kwcid=AL!2966!3!281698275255!!!g!471571925921!&amp;gucid=N:N:PS:Paid:GGL:CSM-2295:4P7A1P:20501231&amp;gclid=EAIaIQobChMIqpXgkMnd7gIVzopaBR1heQStEAQYASABEgJvjPD_BwE" TargetMode="External"/><Relationship Id="rId19" Type="http://schemas.openxmlformats.org/officeDocument/2006/relationships/hyperlink" Target="https://www.digikey.com/en/products/detail/phoenix-contact/3240189/2525017" TargetMode="External"/><Relationship Id="rId4" Type="http://schemas.openxmlformats.org/officeDocument/2006/relationships/hyperlink" Target="https://www.digikey.com/en/products/detail/panduit-corp/KB-550/449627" TargetMode="External"/><Relationship Id="rId9" Type="http://schemas.openxmlformats.org/officeDocument/2006/relationships/hyperlink" Target="https://www.digikey.com/en/products/detail/sparkfun-electronics/PRT-12796/5993861?s=N4IgTCBcDaIAoCUAqBaAjGA7ATgGwgF0BfIA" TargetMode="External"/><Relationship Id="rId14" Type="http://schemas.openxmlformats.org/officeDocument/2006/relationships/hyperlink" Target="https://www.adafruit.com/product/4209" TargetMode="External"/><Relationship Id="rId22" Type="http://schemas.openxmlformats.org/officeDocument/2006/relationships/hyperlink" Target="https://www.mcmaster.com/2308A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tabSelected="1" topLeftCell="A25" zoomScale="60" zoomScaleNormal="60" workbookViewId="0">
      <selection activeCell="B29" sqref="B29:L29"/>
    </sheetView>
  </sheetViews>
  <sheetFormatPr defaultColWidth="8.83984375" defaultRowHeight="14.4" x14ac:dyDescent="0.55000000000000004"/>
  <cols>
    <col min="2" max="2" width="28.15625" customWidth="1"/>
    <col min="3" max="3" width="23.68359375" customWidth="1"/>
    <col min="4" max="4" width="19.41796875" customWidth="1"/>
    <col min="5" max="5" width="20.41796875" customWidth="1"/>
    <col min="6" max="6" width="18" customWidth="1"/>
    <col min="7" max="7" width="22.15625" customWidth="1"/>
    <col min="8" max="8" width="19.83984375" bestFit="1" customWidth="1"/>
    <col min="9" max="9" width="39.15625" customWidth="1"/>
    <col min="10" max="10" width="18.41796875" customWidth="1"/>
    <col min="11" max="11" width="18.83984375" customWidth="1"/>
    <col min="12" max="12" width="19.41796875" customWidth="1"/>
  </cols>
  <sheetData>
    <row r="1" spans="1:14" x14ac:dyDescent="0.55000000000000004">
      <c r="A1" s="2"/>
      <c r="B1" s="2"/>
      <c r="C1" s="2"/>
      <c r="D1" s="2"/>
      <c r="E1" s="2"/>
      <c r="F1" s="2"/>
      <c r="G1" s="2"/>
      <c r="H1" s="2"/>
      <c r="I1" s="2"/>
      <c r="J1" s="2"/>
      <c r="K1" s="2"/>
      <c r="L1" s="2"/>
      <c r="M1" s="2"/>
      <c r="N1" s="2"/>
    </row>
    <row r="2" spans="1:14" ht="34" customHeight="1" x14ac:dyDescent="0.55000000000000004">
      <c r="A2" s="2"/>
      <c r="B2" s="3" t="s">
        <v>0</v>
      </c>
      <c r="C2" s="3" t="s">
        <v>1</v>
      </c>
      <c r="D2" s="3" t="s">
        <v>2</v>
      </c>
      <c r="E2" s="3" t="s">
        <v>3</v>
      </c>
      <c r="F2" s="3" t="s">
        <v>4</v>
      </c>
      <c r="G2" s="3" t="s">
        <v>5</v>
      </c>
      <c r="H2" s="3" t="s">
        <v>6</v>
      </c>
      <c r="I2" s="3" t="s">
        <v>7</v>
      </c>
      <c r="J2" s="3" t="s">
        <v>8</v>
      </c>
      <c r="K2" s="3" t="s">
        <v>9</v>
      </c>
      <c r="L2" s="3" t="s">
        <v>10</v>
      </c>
      <c r="M2" s="2"/>
      <c r="N2" s="2"/>
    </row>
    <row r="3" spans="1:14" ht="14.85" customHeight="1" x14ac:dyDescent="0.6">
      <c r="A3" s="2"/>
      <c r="B3" s="13" t="s">
        <v>11</v>
      </c>
      <c r="C3" s="24"/>
      <c r="D3" s="24"/>
      <c r="E3" s="24"/>
      <c r="F3" s="24"/>
      <c r="G3" s="24"/>
      <c r="H3" s="24"/>
      <c r="I3" s="24"/>
      <c r="J3" s="25"/>
      <c r="K3" s="25"/>
      <c r="L3" s="26"/>
      <c r="M3" s="2"/>
      <c r="N3" s="2"/>
    </row>
    <row r="4" spans="1:14" ht="77.849999999999994" customHeight="1" x14ac:dyDescent="0.6">
      <c r="A4" s="2"/>
      <c r="B4" s="27"/>
      <c r="C4" s="27" t="s">
        <v>12</v>
      </c>
      <c r="D4" s="28" t="s">
        <v>13</v>
      </c>
      <c r="E4" s="4">
        <v>83035</v>
      </c>
      <c r="F4" s="27">
        <v>40</v>
      </c>
      <c r="G4" s="5" t="s">
        <v>14</v>
      </c>
      <c r="H4" s="27" t="s">
        <v>15</v>
      </c>
      <c r="I4" s="6" t="s">
        <v>16</v>
      </c>
      <c r="J4" s="29">
        <v>1</v>
      </c>
      <c r="K4" s="30">
        <v>3.27</v>
      </c>
      <c r="L4" s="30">
        <f>PRODUCT(K4*F4)</f>
        <v>130.80000000000001</v>
      </c>
      <c r="M4" s="2" t="s">
        <v>17</v>
      </c>
      <c r="N4" s="2"/>
    </row>
    <row r="5" spans="1:14" ht="77.849999999999994" customHeight="1" x14ac:dyDescent="0.6">
      <c r="A5" s="2"/>
      <c r="B5" s="72"/>
      <c r="C5" s="72" t="s">
        <v>18</v>
      </c>
      <c r="D5" s="73" t="s">
        <v>19</v>
      </c>
      <c r="E5" s="74">
        <v>9319</v>
      </c>
      <c r="F5" s="72" t="s">
        <v>20</v>
      </c>
      <c r="G5" s="75" t="s">
        <v>21</v>
      </c>
      <c r="H5" s="72" t="s">
        <v>15</v>
      </c>
      <c r="I5" s="78" t="s">
        <v>22</v>
      </c>
      <c r="J5" s="76">
        <v>1</v>
      </c>
      <c r="K5" s="77">
        <v>28.3</v>
      </c>
      <c r="L5" s="77">
        <f>K5*2</f>
        <v>56.6</v>
      </c>
      <c r="M5" s="2" t="s">
        <v>17</v>
      </c>
      <c r="N5" s="2"/>
    </row>
    <row r="6" spans="1:14" ht="132.6" customHeight="1" x14ac:dyDescent="0.6">
      <c r="A6" s="2"/>
      <c r="B6" s="31"/>
      <c r="C6" s="31" t="s">
        <v>23</v>
      </c>
      <c r="D6" s="32" t="s">
        <v>24</v>
      </c>
      <c r="E6" s="31" t="s">
        <v>23</v>
      </c>
      <c r="F6" s="31">
        <v>4</v>
      </c>
      <c r="G6" s="32" t="s">
        <v>25</v>
      </c>
      <c r="H6" s="31" t="s">
        <v>26</v>
      </c>
      <c r="I6" s="12" t="s">
        <v>27</v>
      </c>
      <c r="J6" s="33">
        <v>1</v>
      </c>
      <c r="K6" s="34">
        <v>7.5</v>
      </c>
      <c r="L6" s="34">
        <f>K6*F6</f>
        <v>30</v>
      </c>
      <c r="M6" s="2" t="s">
        <v>17</v>
      </c>
      <c r="N6" s="2"/>
    </row>
    <row r="7" spans="1:14" ht="132.6" customHeight="1" x14ac:dyDescent="0.6">
      <c r="A7" s="2"/>
      <c r="B7" s="90"/>
      <c r="C7" s="90" t="s">
        <v>28</v>
      </c>
      <c r="D7" s="91" t="s">
        <v>29</v>
      </c>
      <c r="E7" s="90">
        <v>160858</v>
      </c>
      <c r="F7" s="90">
        <v>4</v>
      </c>
      <c r="G7" s="91" t="s">
        <v>30</v>
      </c>
      <c r="H7" s="90" t="s">
        <v>31</v>
      </c>
      <c r="I7" s="92" t="s">
        <v>32</v>
      </c>
      <c r="J7" s="93">
        <v>1</v>
      </c>
      <c r="K7" s="94">
        <v>47.19</v>
      </c>
      <c r="L7" s="94">
        <f>K7*F7</f>
        <v>188.76</v>
      </c>
      <c r="M7" s="96" t="s">
        <v>17</v>
      </c>
      <c r="N7" s="2"/>
    </row>
    <row r="8" spans="1:14" ht="14.1" customHeight="1" x14ac:dyDescent="0.6">
      <c r="A8" s="2"/>
      <c r="B8" s="10" t="s">
        <v>33</v>
      </c>
      <c r="C8" s="35"/>
      <c r="D8" s="35"/>
      <c r="E8" s="35"/>
      <c r="F8" s="35"/>
      <c r="G8" s="35"/>
      <c r="H8" s="35"/>
      <c r="I8" s="35"/>
      <c r="J8" s="36"/>
      <c r="K8" s="36"/>
      <c r="L8" s="37"/>
      <c r="M8" s="2"/>
      <c r="N8" s="2"/>
    </row>
    <row r="9" spans="1:14" ht="15.6" x14ac:dyDescent="0.6">
      <c r="A9" s="2"/>
      <c r="B9" s="38"/>
      <c r="C9" s="38"/>
      <c r="D9" s="38" t="s">
        <v>34</v>
      </c>
      <c r="E9" s="38" t="s">
        <v>35</v>
      </c>
      <c r="F9" s="38" t="s">
        <v>36</v>
      </c>
      <c r="G9" s="38" t="s">
        <v>37</v>
      </c>
      <c r="H9" s="38" t="s">
        <v>38</v>
      </c>
      <c r="I9" s="38" t="s">
        <v>36</v>
      </c>
      <c r="J9" s="39">
        <v>1</v>
      </c>
      <c r="K9" s="40">
        <v>0</v>
      </c>
      <c r="L9" s="40">
        <v>0</v>
      </c>
      <c r="M9" s="2"/>
      <c r="N9" s="2"/>
    </row>
    <row r="10" spans="1:14" ht="15.6" x14ac:dyDescent="0.6">
      <c r="A10" s="2"/>
      <c r="B10" s="41"/>
      <c r="C10" s="41"/>
      <c r="D10" s="41" t="s">
        <v>39</v>
      </c>
      <c r="E10" s="41" t="s">
        <v>40</v>
      </c>
      <c r="F10" s="41" t="s">
        <v>36</v>
      </c>
      <c r="G10" s="41" t="s">
        <v>41</v>
      </c>
      <c r="H10" s="41" t="s">
        <v>42</v>
      </c>
      <c r="I10" s="41" t="s">
        <v>36</v>
      </c>
      <c r="J10" s="42">
        <v>1</v>
      </c>
      <c r="K10" s="43">
        <v>0</v>
      </c>
      <c r="L10" s="43">
        <v>0</v>
      </c>
      <c r="M10" s="2"/>
      <c r="N10" s="2"/>
    </row>
    <row r="11" spans="1:14" ht="15.6" x14ac:dyDescent="0.6">
      <c r="A11" s="2"/>
      <c r="B11" s="44"/>
      <c r="C11" s="44"/>
      <c r="D11" s="44" t="s">
        <v>43</v>
      </c>
      <c r="E11" s="44" t="s">
        <v>44</v>
      </c>
      <c r="F11" s="44" t="s">
        <v>36</v>
      </c>
      <c r="G11" s="44" t="s">
        <v>45</v>
      </c>
      <c r="H11" s="44" t="s">
        <v>46</v>
      </c>
      <c r="I11" s="44" t="s">
        <v>36</v>
      </c>
      <c r="J11" s="45">
        <v>1</v>
      </c>
      <c r="K11" s="46">
        <v>0</v>
      </c>
      <c r="L11" s="46">
        <v>0</v>
      </c>
      <c r="M11" s="2"/>
      <c r="N11" s="2"/>
    </row>
    <row r="12" spans="1:14" ht="15" customHeight="1" x14ac:dyDescent="0.6">
      <c r="A12" s="2"/>
      <c r="B12" s="9" t="s">
        <v>47</v>
      </c>
      <c r="C12" s="47"/>
      <c r="D12" s="47"/>
      <c r="E12" s="47"/>
      <c r="F12" s="47"/>
      <c r="G12" s="47"/>
      <c r="H12" s="47"/>
      <c r="I12" s="69"/>
      <c r="J12" s="48"/>
      <c r="K12" s="48"/>
      <c r="L12" s="49"/>
      <c r="M12" s="2"/>
      <c r="N12" s="2"/>
    </row>
    <row r="13" spans="1:14" ht="35.25" customHeight="1" x14ac:dyDescent="0.6">
      <c r="A13" s="2"/>
      <c r="B13" s="21"/>
      <c r="C13" s="21" t="s">
        <v>48</v>
      </c>
      <c r="D13" s="20" t="s">
        <v>49</v>
      </c>
      <c r="E13" s="21" t="s">
        <v>50</v>
      </c>
      <c r="F13" s="21">
        <v>1</v>
      </c>
      <c r="G13" s="21" t="s">
        <v>51</v>
      </c>
      <c r="H13" s="21" t="s">
        <v>26</v>
      </c>
      <c r="I13" s="70" t="s">
        <v>52</v>
      </c>
      <c r="J13" s="50">
        <v>1</v>
      </c>
      <c r="K13" s="51">
        <v>41.85</v>
      </c>
      <c r="L13" s="51">
        <v>41.85</v>
      </c>
      <c r="M13" s="2" t="s">
        <v>17</v>
      </c>
      <c r="N13" s="2"/>
    </row>
    <row r="14" spans="1:14" ht="31.2" x14ac:dyDescent="0.6">
      <c r="A14" s="2"/>
      <c r="B14" s="21"/>
      <c r="C14" s="21">
        <v>4209</v>
      </c>
      <c r="D14" s="20" t="s">
        <v>53</v>
      </c>
      <c r="E14" s="21">
        <v>4209</v>
      </c>
      <c r="F14" s="21">
        <v>2</v>
      </c>
      <c r="G14" s="21" t="s">
        <v>54</v>
      </c>
      <c r="H14" s="21" t="s">
        <v>55</v>
      </c>
      <c r="I14" s="66" t="s">
        <v>56</v>
      </c>
      <c r="J14" s="50">
        <v>1</v>
      </c>
      <c r="K14" s="51">
        <v>0.95</v>
      </c>
      <c r="L14" s="51">
        <f>K14*F14</f>
        <v>1.9</v>
      </c>
      <c r="M14" s="2" t="s">
        <v>17</v>
      </c>
      <c r="N14" s="2"/>
    </row>
    <row r="15" spans="1:14" ht="88.5" customHeight="1" x14ac:dyDescent="0.6">
      <c r="A15" s="2"/>
      <c r="B15" s="15"/>
      <c r="C15" s="15">
        <v>3886</v>
      </c>
      <c r="D15" s="16" t="s">
        <v>57</v>
      </c>
      <c r="E15" s="15">
        <v>3886</v>
      </c>
      <c r="F15" s="15">
        <v>2</v>
      </c>
      <c r="G15" s="15" t="s">
        <v>58</v>
      </c>
      <c r="H15" s="15" t="s">
        <v>55</v>
      </c>
      <c r="I15" s="17" t="s">
        <v>59</v>
      </c>
      <c r="J15" s="18">
        <v>1</v>
      </c>
      <c r="K15" s="19">
        <v>6.95</v>
      </c>
      <c r="L15" s="19">
        <f>K15*F15</f>
        <v>13.9</v>
      </c>
      <c r="M15" s="2" t="s">
        <v>17</v>
      </c>
      <c r="N15" s="2"/>
    </row>
    <row r="16" spans="1:14" ht="66.75" customHeight="1" x14ac:dyDescent="0.6">
      <c r="A16" s="2"/>
      <c r="B16" s="15"/>
      <c r="C16" s="68" t="s">
        <v>60</v>
      </c>
      <c r="D16" s="15" t="s">
        <v>61</v>
      </c>
      <c r="E16" s="15" t="s">
        <v>62</v>
      </c>
      <c r="F16" s="15">
        <v>1</v>
      </c>
      <c r="G16" s="16" t="s">
        <v>63</v>
      </c>
      <c r="H16" s="15" t="s">
        <v>64</v>
      </c>
      <c r="I16" s="17" t="s">
        <v>65</v>
      </c>
      <c r="J16" s="18">
        <v>1</v>
      </c>
      <c r="K16" s="19">
        <v>18.25</v>
      </c>
      <c r="L16" s="19">
        <f>1*K16</f>
        <v>18.25</v>
      </c>
      <c r="M16" s="2" t="s">
        <v>17</v>
      </c>
      <c r="N16" s="2"/>
    </row>
    <row r="17" spans="1:16" ht="66" customHeight="1" x14ac:dyDescent="0.6">
      <c r="A17" s="2"/>
      <c r="B17" s="15"/>
      <c r="C17" s="15" t="s">
        <v>66</v>
      </c>
      <c r="D17" s="15" t="s">
        <v>67</v>
      </c>
      <c r="E17" s="15" t="s">
        <v>66</v>
      </c>
      <c r="F17" s="15">
        <v>4</v>
      </c>
      <c r="G17" s="15" t="s">
        <v>68</v>
      </c>
      <c r="H17" s="16" t="s">
        <v>69</v>
      </c>
      <c r="I17" s="14" t="s">
        <v>70</v>
      </c>
      <c r="J17" s="18">
        <v>1</v>
      </c>
      <c r="K17" s="19">
        <v>42.33</v>
      </c>
      <c r="L17" s="19">
        <f>K17*F17</f>
        <v>169.32</v>
      </c>
      <c r="M17" s="2" t="s">
        <v>17</v>
      </c>
      <c r="N17" s="2"/>
    </row>
    <row r="18" spans="1:16" ht="49.35" customHeight="1" x14ac:dyDescent="0.6">
      <c r="A18" s="2"/>
      <c r="B18" s="15"/>
      <c r="C18" s="15" t="s">
        <v>71</v>
      </c>
      <c r="D18" s="16" t="s">
        <v>53</v>
      </c>
      <c r="E18" s="15" t="s">
        <v>72</v>
      </c>
      <c r="F18" s="15">
        <v>1</v>
      </c>
      <c r="G18" s="15" t="s">
        <v>73</v>
      </c>
      <c r="H18" s="15" t="s">
        <v>64</v>
      </c>
      <c r="I18" s="7" t="s">
        <v>74</v>
      </c>
      <c r="J18" s="18">
        <v>1</v>
      </c>
      <c r="K18" s="19">
        <v>8.65</v>
      </c>
      <c r="L18" s="19">
        <v>8.65</v>
      </c>
      <c r="M18" s="2" t="s">
        <v>17</v>
      </c>
      <c r="N18" s="2"/>
      <c r="P18" s="1"/>
    </row>
    <row r="19" spans="1:16" ht="67.75" customHeight="1" x14ac:dyDescent="0.6">
      <c r="A19" s="2"/>
      <c r="B19" s="15"/>
      <c r="C19" s="15" t="s">
        <v>75</v>
      </c>
      <c r="D19" s="16" t="s">
        <v>53</v>
      </c>
      <c r="E19" s="15" t="s">
        <v>76</v>
      </c>
      <c r="F19" s="15" t="s">
        <v>77</v>
      </c>
      <c r="G19" s="15" t="s">
        <v>78</v>
      </c>
      <c r="H19" s="15" t="s">
        <v>64</v>
      </c>
      <c r="I19" s="17" t="s">
        <v>79</v>
      </c>
      <c r="J19" s="18">
        <v>1</v>
      </c>
      <c r="K19" s="19">
        <v>2.25</v>
      </c>
      <c r="L19" s="19">
        <v>4.5</v>
      </c>
      <c r="M19" s="2" t="s">
        <v>17</v>
      </c>
      <c r="N19" s="2"/>
    </row>
    <row r="20" spans="1:16" ht="83.1" customHeight="1" x14ac:dyDescent="0.6">
      <c r="A20" s="2"/>
      <c r="B20" s="15"/>
      <c r="C20" s="15" t="s">
        <v>80</v>
      </c>
      <c r="D20" s="16" t="s">
        <v>53</v>
      </c>
      <c r="E20" s="15" t="s">
        <v>81</v>
      </c>
      <c r="F20" s="15" t="s">
        <v>82</v>
      </c>
      <c r="G20" s="16" t="s">
        <v>83</v>
      </c>
      <c r="H20" s="15" t="s">
        <v>64</v>
      </c>
      <c r="I20" s="17" t="s">
        <v>84</v>
      </c>
      <c r="J20" s="18">
        <v>1</v>
      </c>
      <c r="K20" s="19">
        <v>1.95</v>
      </c>
      <c r="L20" s="19">
        <v>3.9</v>
      </c>
      <c r="M20" s="2" t="s">
        <v>17</v>
      </c>
      <c r="N20" s="2"/>
    </row>
    <row r="21" spans="1:16" ht="31.2" x14ac:dyDescent="0.6">
      <c r="A21" s="2"/>
      <c r="B21" s="15"/>
      <c r="C21" s="15" t="s">
        <v>85</v>
      </c>
      <c r="D21" s="15" t="s">
        <v>86</v>
      </c>
      <c r="E21" s="15" t="s">
        <v>87</v>
      </c>
      <c r="F21" s="15" t="s">
        <v>88</v>
      </c>
      <c r="G21" s="15" t="s">
        <v>89</v>
      </c>
      <c r="H21" s="15" t="s">
        <v>64</v>
      </c>
      <c r="I21" s="7" t="s">
        <v>90</v>
      </c>
      <c r="J21" s="18">
        <v>1</v>
      </c>
      <c r="K21" s="19">
        <v>29.34</v>
      </c>
      <c r="L21" s="19">
        <v>29.34</v>
      </c>
      <c r="M21" s="2" t="s">
        <v>17</v>
      </c>
      <c r="N21" s="2"/>
    </row>
    <row r="22" spans="1:16" ht="83.25" customHeight="1" x14ac:dyDescent="0.6">
      <c r="A22" s="2"/>
      <c r="B22" s="22"/>
      <c r="C22" s="68" t="s">
        <v>91</v>
      </c>
      <c r="D22" s="52" t="s">
        <v>92</v>
      </c>
      <c r="E22" s="67" t="s">
        <v>93</v>
      </c>
      <c r="F22" s="22">
        <v>1</v>
      </c>
      <c r="G22" s="22" t="s">
        <v>94</v>
      </c>
      <c r="H22" s="22" t="s">
        <v>64</v>
      </c>
      <c r="I22" s="71" t="s">
        <v>95</v>
      </c>
      <c r="J22" s="53">
        <v>1</v>
      </c>
      <c r="K22" s="19">
        <v>69.58</v>
      </c>
      <c r="L22" s="54">
        <v>69.58</v>
      </c>
      <c r="M22" s="2" t="s">
        <v>17</v>
      </c>
      <c r="N22" s="2"/>
    </row>
    <row r="23" spans="1:16" ht="121.5" customHeight="1" x14ac:dyDescent="0.6">
      <c r="A23" s="2"/>
      <c r="B23" s="22"/>
      <c r="C23" s="22" t="s">
        <v>96</v>
      </c>
      <c r="D23" s="52" t="s">
        <v>97</v>
      </c>
      <c r="E23" s="22" t="s">
        <v>98</v>
      </c>
      <c r="F23" s="22">
        <v>2</v>
      </c>
      <c r="G23" s="22" t="s">
        <v>99</v>
      </c>
      <c r="H23" s="22" t="s">
        <v>15</v>
      </c>
      <c r="I23" s="23" t="s">
        <v>100</v>
      </c>
      <c r="J23" s="53">
        <v>1</v>
      </c>
      <c r="K23" s="19">
        <v>4.95</v>
      </c>
      <c r="L23" s="54">
        <f>F23*K23</f>
        <v>9.9</v>
      </c>
      <c r="M23" s="2" t="s">
        <v>17</v>
      </c>
      <c r="N23" s="2"/>
    </row>
    <row r="24" spans="1:16" ht="52.5" customHeight="1" x14ac:dyDescent="0.6">
      <c r="A24" s="2"/>
      <c r="B24" s="22"/>
      <c r="C24" s="22" t="s">
        <v>101</v>
      </c>
      <c r="D24" s="52" t="s">
        <v>102</v>
      </c>
      <c r="E24" s="22" t="s">
        <v>103</v>
      </c>
      <c r="F24" s="22" t="s">
        <v>104</v>
      </c>
      <c r="G24" s="22" t="s">
        <v>105</v>
      </c>
      <c r="H24" s="22" t="s">
        <v>15</v>
      </c>
      <c r="I24" s="17" t="s">
        <v>106</v>
      </c>
      <c r="J24" s="53">
        <v>1</v>
      </c>
      <c r="K24" s="19">
        <v>2.8</v>
      </c>
      <c r="L24" s="54">
        <f>K24</f>
        <v>2.8</v>
      </c>
      <c r="M24" s="2" t="s">
        <v>17</v>
      </c>
      <c r="N24" s="2"/>
    </row>
    <row r="25" spans="1:16" ht="52.5" customHeight="1" x14ac:dyDescent="0.6">
      <c r="A25" s="2"/>
      <c r="B25" s="22"/>
      <c r="C25" s="22" t="s">
        <v>107</v>
      </c>
      <c r="D25" s="52" t="s">
        <v>108</v>
      </c>
      <c r="E25" s="22">
        <v>3489</v>
      </c>
      <c r="F25" s="22">
        <v>1</v>
      </c>
      <c r="G25" s="22" t="s">
        <v>109</v>
      </c>
      <c r="H25" s="22" t="s">
        <v>64</v>
      </c>
      <c r="I25" s="17" t="s">
        <v>110</v>
      </c>
      <c r="J25" s="53">
        <v>1</v>
      </c>
      <c r="K25" s="19">
        <v>2.5</v>
      </c>
      <c r="L25" s="54">
        <f>K25*F25</f>
        <v>2.5</v>
      </c>
      <c r="M25" s="95" t="s">
        <v>17</v>
      </c>
      <c r="N25" s="2"/>
    </row>
    <row r="26" spans="1:16" ht="52.5" customHeight="1" x14ac:dyDescent="0.6">
      <c r="A26" s="2"/>
      <c r="B26" s="79"/>
      <c r="C26" s="16" t="s">
        <v>111</v>
      </c>
      <c r="D26" s="52" t="s">
        <v>112</v>
      </c>
      <c r="E26" s="15">
        <v>3487</v>
      </c>
      <c r="F26" s="15">
        <v>1</v>
      </c>
      <c r="G26" s="15" t="s">
        <v>113</v>
      </c>
      <c r="H26" s="15" t="s">
        <v>64</v>
      </c>
      <c r="I26" s="17" t="s">
        <v>114</v>
      </c>
      <c r="J26" s="81">
        <v>1</v>
      </c>
      <c r="K26" s="80">
        <v>2.5</v>
      </c>
      <c r="L26" s="80">
        <f>K26*F26</f>
        <v>2.5</v>
      </c>
      <c r="M26" s="95" t="s">
        <v>17</v>
      </c>
      <c r="N26" s="2"/>
    </row>
    <row r="27" spans="1:16" ht="14.85" customHeight="1" x14ac:dyDescent="0.6">
      <c r="A27" s="2"/>
      <c r="B27" s="8" t="s">
        <v>115</v>
      </c>
      <c r="C27" s="55"/>
      <c r="D27" s="55"/>
      <c r="E27" s="55"/>
      <c r="F27" s="55"/>
      <c r="G27" s="55"/>
      <c r="H27" s="55"/>
      <c r="I27" s="55"/>
      <c r="J27" s="56"/>
      <c r="K27" s="56"/>
      <c r="L27" s="57"/>
      <c r="M27" s="2"/>
      <c r="N27" s="2"/>
    </row>
    <row r="28" spans="1:16" ht="40.75" customHeight="1" x14ac:dyDescent="0.6">
      <c r="A28" s="2"/>
      <c r="B28" s="58"/>
      <c r="C28" s="58" t="s">
        <v>116</v>
      </c>
      <c r="D28" s="59" t="s">
        <v>117</v>
      </c>
      <c r="E28" s="58" t="s">
        <v>116</v>
      </c>
      <c r="F28" s="58">
        <v>6</v>
      </c>
      <c r="G28" s="59" t="s">
        <v>118</v>
      </c>
      <c r="H28" s="59" t="s">
        <v>69</v>
      </c>
      <c r="I28" s="85" t="s">
        <v>119</v>
      </c>
      <c r="J28" s="60">
        <v>1</v>
      </c>
      <c r="K28" s="61">
        <v>149.99</v>
      </c>
      <c r="L28" s="61">
        <f>6*K28</f>
        <v>899.94</v>
      </c>
      <c r="M28" s="2" t="s">
        <v>17</v>
      </c>
      <c r="N28" s="2"/>
    </row>
    <row r="29" spans="1:16" ht="17.850000000000001" customHeight="1" x14ac:dyDescent="0.55000000000000004">
      <c r="A29" s="2"/>
      <c r="B29" s="101" t="s">
        <v>120</v>
      </c>
      <c r="C29" s="102"/>
      <c r="D29" s="102"/>
      <c r="E29" s="102"/>
      <c r="F29" s="102"/>
      <c r="G29" s="102"/>
      <c r="H29" s="102"/>
      <c r="I29" s="102"/>
      <c r="J29" s="102"/>
      <c r="K29" s="102"/>
      <c r="L29" s="103"/>
      <c r="M29" s="2"/>
      <c r="N29" s="2"/>
    </row>
    <row r="30" spans="1:16" ht="31.2" x14ac:dyDescent="0.6">
      <c r="A30" s="2"/>
      <c r="B30" s="98"/>
      <c r="C30" s="83" t="s">
        <v>121</v>
      </c>
      <c r="D30" s="83" t="s">
        <v>122</v>
      </c>
      <c r="E30" s="83" t="s">
        <v>123</v>
      </c>
      <c r="F30" s="83">
        <v>1</v>
      </c>
      <c r="G30" s="86" t="s">
        <v>124</v>
      </c>
      <c r="H30" s="83" t="s">
        <v>125</v>
      </c>
      <c r="I30" s="97" t="s">
        <v>126</v>
      </c>
      <c r="J30" s="88">
        <v>1</v>
      </c>
      <c r="K30" s="89">
        <v>30.43</v>
      </c>
      <c r="L30" s="89">
        <v>30.43</v>
      </c>
      <c r="M30" s="95" t="s">
        <v>17</v>
      </c>
      <c r="N30" s="2"/>
    </row>
    <row r="31" spans="1:16" ht="31.2" x14ac:dyDescent="0.6">
      <c r="A31" s="2"/>
      <c r="B31" s="82"/>
      <c r="C31" s="83" t="s">
        <v>127</v>
      </c>
      <c r="D31" s="84" t="s">
        <v>128</v>
      </c>
      <c r="E31" s="83">
        <v>3240189</v>
      </c>
      <c r="F31" s="83">
        <v>1</v>
      </c>
      <c r="G31" s="86" t="s">
        <v>129</v>
      </c>
      <c r="H31" s="83" t="s">
        <v>64</v>
      </c>
      <c r="I31" s="87" t="s">
        <v>130</v>
      </c>
      <c r="J31" s="88">
        <v>1</v>
      </c>
      <c r="K31" s="89">
        <v>11.74</v>
      </c>
      <c r="L31" s="89">
        <f>K31*F31</f>
        <v>11.74</v>
      </c>
      <c r="M31" s="95" t="s">
        <v>17</v>
      </c>
      <c r="N31" s="2"/>
    </row>
    <row r="32" spans="1:16" ht="31.2" x14ac:dyDescent="0.6">
      <c r="A32" s="2"/>
      <c r="B32" s="82"/>
      <c r="C32" s="86" t="s">
        <v>131</v>
      </c>
      <c r="D32" s="84" t="s">
        <v>128</v>
      </c>
      <c r="E32" s="83" t="s">
        <v>132</v>
      </c>
      <c r="F32" s="83">
        <v>1</v>
      </c>
      <c r="G32" s="86" t="s">
        <v>133</v>
      </c>
      <c r="H32" s="83" t="s">
        <v>64</v>
      </c>
      <c r="I32" s="87" t="s">
        <v>134</v>
      </c>
      <c r="J32" s="88">
        <v>1</v>
      </c>
      <c r="K32" s="89">
        <v>20.99</v>
      </c>
      <c r="L32" s="89">
        <f>K32*F32</f>
        <v>20.99</v>
      </c>
      <c r="M32" s="95" t="s">
        <v>17</v>
      </c>
      <c r="N32" s="2"/>
    </row>
    <row r="33" spans="1:15" ht="40.75" customHeight="1" x14ac:dyDescent="0.6">
      <c r="A33" s="2"/>
      <c r="B33" s="11"/>
      <c r="C33" s="62" t="s">
        <v>36</v>
      </c>
      <c r="D33" s="63" t="s">
        <v>36</v>
      </c>
      <c r="E33" s="62" t="s">
        <v>135</v>
      </c>
      <c r="F33" s="62" t="s">
        <v>36</v>
      </c>
      <c r="G33" s="63" t="s">
        <v>36</v>
      </c>
      <c r="H33" s="62" t="s">
        <v>36</v>
      </c>
      <c r="I33" s="63" t="s">
        <v>36</v>
      </c>
      <c r="J33" s="64" t="s">
        <v>36</v>
      </c>
      <c r="K33" s="65">
        <v>0</v>
      </c>
      <c r="L33" s="65">
        <v>0</v>
      </c>
      <c r="M33" s="2"/>
      <c r="N33" s="2"/>
    </row>
    <row r="34" spans="1:15" ht="40.75" customHeight="1" x14ac:dyDescent="0.6">
      <c r="A34" s="2"/>
      <c r="B34" s="11"/>
      <c r="C34" s="62" t="s">
        <v>36</v>
      </c>
      <c r="D34" s="63" t="s">
        <v>36</v>
      </c>
      <c r="E34" s="62" t="s">
        <v>136</v>
      </c>
      <c r="F34" s="62" t="s">
        <v>36</v>
      </c>
      <c r="G34" s="63" t="s">
        <v>36</v>
      </c>
      <c r="H34" s="62" t="s">
        <v>36</v>
      </c>
      <c r="I34" s="63" t="s">
        <v>36</v>
      </c>
      <c r="J34" s="64" t="s">
        <v>36</v>
      </c>
      <c r="K34" s="65">
        <v>0</v>
      </c>
      <c r="L34" s="65">
        <v>0</v>
      </c>
      <c r="M34" s="2"/>
      <c r="N34" s="2"/>
    </row>
    <row r="35" spans="1:15" ht="20.5" customHeight="1" x14ac:dyDescent="0.75">
      <c r="A35" s="2"/>
      <c r="B35" s="104" t="s">
        <v>137</v>
      </c>
      <c r="C35" s="104"/>
      <c r="D35" s="104"/>
      <c r="E35" s="104"/>
      <c r="F35" s="104"/>
      <c r="G35" s="104"/>
      <c r="H35" s="104"/>
      <c r="I35" s="104"/>
      <c r="J35" s="105">
        <f>(((SUM(J4:J28)/22)))</f>
        <v>1</v>
      </c>
      <c r="K35" s="105"/>
      <c r="L35" s="105"/>
      <c r="M35" s="2"/>
      <c r="N35" s="2"/>
      <c r="O35" s="1"/>
    </row>
    <row r="36" spans="1:15" ht="20.399999999999999" x14ac:dyDescent="0.75">
      <c r="A36" s="2"/>
      <c r="B36" s="104" t="s">
        <v>138</v>
      </c>
      <c r="C36" s="104"/>
      <c r="D36" s="104"/>
      <c r="E36" s="104"/>
      <c r="F36" s="104"/>
      <c r="G36" s="104"/>
      <c r="H36" s="104"/>
      <c r="I36" s="104"/>
      <c r="J36" s="106">
        <f>SUM(L4:L34)</f>
        <v>1748.1499999999999</v>
      </c>
      <c r="K36" s="104"/>
      <c r="L36" s="104"/>
      <c r="M36" s="2"/>
      <c r="N36" s="2"/>
    </row>
    <row r="37" spans="1:15" ht="20.399999999999999" x14ac:dyDescent="0.75">
      <c r="A37" s="2"/>
      <c r="B37" s="107" t="s">
        <v>139</v>
      </c>
      <c r="C37" s="108"/>
      <c r="D37" s="108"/>
      <c r="E37" s="108"/>
      <c r="F37" s="108"/>
      <c r="G37" s="108"/>
      <c r="H37" s="108"/>
      <c r="I37" s="109"/>
      <c r="J37" s="110">
        <v>7.0000000000000007E-2</v>
      </c>
      <c r="K37" s="111"/>
      <c r="L37" s="112"/>
      <c r="M37" s="2"/>
      <c r="N37" s="2"/>
    </row>
    <row r="38" spans="1:15" ht="18.600000000000001" customHeight="1" x14ac:dyDescent="0.75">
      <c r="A38" s="2"/>
      <c r="B38" s="104" t="s">
        <v>140</v>
      </c>
      <c r="C38" s="104"/>
      <c r="D38" s="104"/>
      <c r="E38" s="104"/>
      <c r="F38" s="104"/>
      <c r="G38" s="104"/>
      <c r="H38" s="104"/>
      <c r="I38" s="104"/>
      <c r="J38" s="106">
        <f>J36+J36*0.07</f>
        <v>1870.5204999999999</v>
      </c>
      <c r="K38" s="104"/>
      <c r="L38" s="104"/>
      <c r="M38" s="2"/>
      <c r="N38" s="2"/>
    </row>
    <row r="39" spans="1:15" ht="20.399999999999999" x14ac:dyDescent="0.75">
      <c r="A39" s="2"/>
      <c r="B39" s="104" t="s">
        <v>141</v>
      </c>
      <c r="C39" s="104"/>
      <c r="D39" s="104"/>
      <c r="E39" s="104"/>
      <c r="F39" s="104"/>
      <c r="G39" s="104"/>
      <c r="H39" s="104"/>
      <c r="I39" s="104"/>
      <c r="J39" s="106">
        <f>2000-J38</f>
        <v>129.47950000000014</v>
      </c>
      <c r="K39" s="104"/>
      <c r="L39" s="104"/>
      <c r="M39" s="2"/>
      <c r="N39" s="2"/>
    </row>
    <row r="40" spans="1:15" x14ac:dyDescent="0.55000000000000004">
      <c r="A40" s="2"/>
      <c r="M40" s="2"/>
      <c r="N40" s="2"/>
    </row>
    <row r="41" spans="1:15" x14ac:dyDescent="0.55000000000000004">
      <c r="M41" s="2"/>
      <c r="N41" s="2"/>
    </row>
    <row r="42" spans="1:15" x14ac:dyDescent="0.55000000000000004">
      <c r="H42" s="2"/>
      <c r="I42" s="2"/>
      <c r="J42" s="2"/>
      <c r="K42" s="2"/>
      <c r="L42" s="2"/>
      <c r="M42" s="2"/>
      <c r="N42" s="2"/>
    </row>
    <row r="43" spans="1:15" x14ac:dyDescent="0.55000000000000004">
      <c r="B43" s="99" t="s">
        <v>142</v>
      </c>
      <c r="C43" s="100"/>
      <c r="D43" s="100"/>
      <c r="E43" s="100"/>
      <c r="F43" s="100"/>
      <c r="G43" s="100"/>
      <c r="H43" s="100"/>
      <c r="I43" s="2"/>
      <c r="J43" s="2"/>
      <c r="K43" s="2"/>
      <c r="L43" s="2"/>
      <c r="M43" s="2"/>
      <c r="N43" s="2"/>
    </row>
    <row r="44" spans="1:15" x14ac:dyDescent="0.55000000000000004">
      <c r="B44" s="100"/>
      <c r="C44" s="100"/>
      <c r="D44" s="100"/>
      <c r="E44" s="100"/>
      <c r="F44" s="100"/>
      <c r="G44" s="100"/>
      <c r="H44" s="100"/>
      <c r="I44" s="2"/>
      <c r="J44" s="2"/>
      <c r="K44" s="2"/>
      <c r="L44" s="2"/>
      <c r="M44" s="2"/>
      <c r="N44" s="2"/>
    </row>
    <row r="45" spans="1:15" x14ac:dyDescent="0.55000000000000004">
      <c r="B45" s="100"/>
      <c r="C45" s="100"/>
      <c r="D45" s="100"/>
      <c r="E45" s="100"/>
      <c r="F45" s="100"/>
      <c r="G45" s="100"/>
      <c r="H45" s="100"/>
      <c r="I45" s="2"/>
      <c r="J45" s="2"/>
      <c r="K45" s="2"/>
      <c r="L45" s="2"/>
      <c r="M45" s="2"/>
      <c r="N45" s="2"/>
    </row>
    <row r="46" spans="1:15" x14ac:dyDescent="0.55000000000000004">
      <c r="B46" s="100"/>
      <c r="C46" s="100"/>
      <c r="D46" s="100"/>
      <c r="E46" s="100"/>
      <c r="F46" s="100"/>
      <c r="G46" s="100"/>
      <c r="H46" s="100"/>
      <c r="I46" s="2"/>
      <c r="J46" s="2"/>
      <c r="K46" s="2"/>
      <c r="L46" s="2"/>
      <c r="M46" s="2"/>
      <c r="N46" s="2"/>
    </row>
    <row r="47" spans="1:15" x14ac:dyDescent="0.55000000000000004">
      <c r="B47" s="100"/>
      <c r="C47" s="100"/>
      <c r="D47" s="100"/>
      <c r="E47" s="100"/>
      <c r="F47" s="100"/>
      <c r="G47" s="100"/>
      <c r="H47" s="100"/>
      <c r="I47" s="2"/>
      <c r="J47" s="2"/>
      <c r="K47" s="2"/>
      <c r="L47" s="2"/>
      <c r="M47" s="2"/>
      <c r="N47" s="2"/>
    </row>
    <row r="48" spans="1:15" x14ac:dyDescent="0.55000000000000004">
      <c r="B48" s="100"/>
      <c r="C48" s="100"/>
      <c r="D48" s="100"/>
      <c r="E48" s="100"/>
      <c r="F48" s="100"/>
      <c r="G48" s="100"/>
      <c r="H48" s="100"/>
      <c r="I48" s="2"/>
      <c r="J48" s="2"/>
      <c r="K48" s="2"/>
      <c r="L48" s="2"/>
      <c r="M48" s="2"/>
      <c r="N48" s="2"/>
    </row>
    <row r="49" spans="1:14" x14ac:dyDescent="0.55000000000000004">
      <c r="B49" s="100"/>
      <c r="C49" s="100"/>
      <c r="D49" s="100"/>
      <c r="E49" s="100"/>
      <c r="F49" s="100"/>
      <c r="G49" s="100"/>
      <c r="H49" s="100"/>
      <c r="I49" s="2"/>
      <c r="J49" s="2"/>
      <c r="K49" s="2"/>
      <c r="L49" s="2"/>
      <c r="M49" s="2"/>
      <c r="N49" s="2"/>
    </row>
    <row r="50" spans="1:14" x14ac:dyDescent="0.55000000000000004">
      <c r="B50" s="100"/>
      <c r="C50" s="100"/>
      <c r="D50" s="100"/>
      <c r="E50" s="100"/>
      <c r="F50" s="100"/>
      <c r="G50" s="100"/>
      <c r="H50" s="100"/>
      <c r="I50" s="2"/>
      <c r="J50" s="2"/>
      <c r="K50" s="2"/>
      <c r="L50" s="2"/>
      <c r="M50" s="2"/>
      <c r="N50" s="2"/>
    </row>
    <row r="51" spans="1:14" x14ac:dyDescent="0.55000000000000004">
      <c r="B51" s="100"/>
      <c r="C51" s="100"/>
      <c r="D51" s="100"/>
      <c r="E51" s="100"/>
      <c r="F51" s="100"/>
      <c r="G51" s="100"/>
      <c r="H51" s="100"/>
      <c r="I51" s="2"/>
      <c r="J51" s="2"/>
      <c r="K51" s="2"/>
      <c r="L51" s="2"/>
      <c r="M51" s="2"/>
      <c r="N51" s="2"/>
    </row>
    <row r="52" spans="1:14" x14ac:dyDescent="0.55000000000000004">
      <c r="B52" s="100"/>
      <c r="C52" s="100"/>
      <c r="D52" s="100"/>
      <c r="E52" s="100"/>
      <c r="F52" s="100"/>
      <c r="G52" s="100"/>
      <c r="H52" s="100"/>
      <c r="I52" s="2"/>
      <c r="J52" s="2"/>
      <c r="K52" s="2"/>
      <c r="L52" s="2"/>
      <c r="M52" s="2"/>
      <c r="N52" s="2"/>
    </row>
    <row r="53" spans="1:14" x14ac:dyDescent="0.55000000000000004">
      <c r="B53" s="100"/>
      <c r="C53" s="100"/>
      <c r="D53" s="100"/>
      <c r="E53" s="100"/>
      <c r="F53" s="100"/>
      <c r="G53" s="100"/>
      <c r="H53" s="100"/>
      <c r="I53" s="2"/>
      <c r="J53" s="2"/>
      <c r="K53" s="2"/>
      <c r="L53" s="2"/>
      <c r="M53" s="2"/>
      <c r="N53" s="2"/>
    </row>
    <row r="54" spans="1:14" x14ac:dyDescent="0.55000000000000004">
      <c r="B54" s="100"/>
      <c r="C54" s="100"/>
      <c r="D54" s="100"/>
      <c r="E54" s="100"/>
      <c r="F54" s="100"/>
      <c r="G54" s="100"/>
      <c r="H54" s="100"/>
      <c r="I54" s="2"/>
      <c r="J54" s="2"/>
      <c r="K54" s="2"/>
      <c r="L54" s="2"/>
      <c r="M54" s="2"/>
      <c r="N54" s="2"/>
    </row>
    <row r="55" spans="1:14" ht="1" customHeight="1" x14ac:dyDescent="0.55000000000000004">
      <c r="B55" s="100"/>
      <c r="C55" s="100"/>
      <c r="D55" s="100"/>
      <c r="E55" s="100"/>
      <c r="F55" s="100"/>
      <c r="G55" s="100"/>
      <c r="H55" s="100"/>
      <c r="I55" s="2"/>
      <c r="J55" s="2"/>
      <c r="K55" s="2"/>
      <c r="L55" s="2"/>
      <c r="M55" s="2"/>
      <c r="N55" s="2"/>
    </row>
    <row r="56" spans="1:14" x14ac:dyDescent="0.55000000000000004">
      <c r="A56" s="2"/>
      <c r="B56" s="100"/>
      <c r="C56" s="100"/>
      <c r="D56" s="100"/>
      <c r="E56" s="100"/>
      <c r="F56" s="100"/>
      <c r="G56" s="100"/>
      <c r="H56" s="100"/>
      <c r="I56" s="2"/>
      <c r="J56" s="2"/>
      <c r="K56" s="2"/>
      <c r="L56" s="2"/>
      <c r="M56" s="2"/>
      <c r="N56" s="2"/>
    </row>
    <row r="57" spans="1:14" x14ac:dyDescent="0.55000000000000004">
      <c r="A57" s="2"/>
      <c r="B57" s="100"/>
      <c r="C57" s="100"/>
      <c r="D57" s="100"/>
      <c r="E57" s="100"/>
      <c r="F57" s="100"/>
      <c r="G57" s="100"/>
      <c r="H57" s="100"/>
      <c r="I57" s="2"/>
      <c r="J57" s="2"/>
      <c r="K57" s="2"/>
      <c r="L57" s="2"/>
      <c r="M57" s="2"/>
      <c r="N57" s="2"/>
    </row>
    <row r="58" spans="1:14" x14ac:dyDescent="0.55000000000000004">
      <c r="A58" s="2"/>
      <c r="I58" s="2"/>
      <c r="J58" s="2"/>
      <c r="K58" s="2"/>
      <c r="L58" s="2"/>
      <c r="M58" s="2"/>
      <c r="N58" s="2"/>
    </row>
    <row r="59" spans="1:14" x14ac:dyDescent="0.55000000000000004">
      <c r="A59" s="2"/>
      <c r="I59" s="2"/>
      <c r="J59" s="2"/>
      <c r="K59" s="2"/>
      <c r="L59" s="2"/>
      <c r="M59" s="2"/>
      <c r="N59" s="2"/>
    </row>
    <row r="60" spans="1:14" x14ac:dyDescent="0.55000000000000004">
      <c r="A60" s="2"/>
      <c r="I60" s="2"/>
      <c r="J60" s="2"/>
      <c r="K60" s="2"/>
      <c r="L60" s="2"/>
      <c r="M60" s="2"/>
      <c r="N60" s="2"/>
    </row>
    <row r="61" spans="1:14" x14ac:dyDescent="0.55000000000000004">
      <c r="A61" s="2"/>
      <c r="I61" s="2"/>
      <c r="J61" s="2"/>
      <c r="K61" s="2"/>
      <c r="L61" s="2"/>
      <c r="M61" s="2"/>
      <c r="N61" s="2"/>
    </row>
    <row r="62" spans="1:14" x14ac:dyDescent="0.55000000000000004">
      <c r="A62" s="2"/>
      <c r="I62" s="2"/>
      <c r="J62" s="2"/>
      <c r="K62" s="2"/>
      <c r="L62" s="2"/>
      <c r="M62" s="2"/>
      <c r="N62" s="2"/>
    </row>
    <row r="63" spans="1:14" x14ac:dyDescent="0.55000000000000004">
      <c r="A63" s="2"/>
      <c r="I63" s="2"/>
      <c r="J63" s="2"/>
      <c r="K63" s="2"/>
      <c r="L63" s="2"/>
      <c r="M63" s="2"/>
      <c r="N63" s="2"/>
    </row>
    <row r="64" spans="1:14" x14ac:dyDescent="0.55000000000000004">
      <c r="A64" s="2"/>
      <c r="I64" s="2"/>
      <c r="J64" s="2"/>
      <c r="K64" s="2"/>
      <c r="L64" s="2"/>
      <c r="M64" s="2"/>
      <c r="N64" s="2"/>
    </row>
    <row r="65" spans="1:14" x14ac:dyDescent="0.55000000000000004">
      <c r="A65" s="2"/>
      <c r="I65" s="2"/>
      <c r="J65" s="2"/>
      <c r="K65" s="2"/>
      <c r="L65" s="2"/>
      <c r="M65" s="2"/>
      <c r="N65" s="2"/>
    </row>
    <row r="66" spans="1:14" x14ac:dyDescent="0.55000000000000004">
      <c r="A66" s="2"/>
      <c r="I66" s="2"/>
      <c r="J66" s="2"/>
      <c r="K66" s="2"/>
      <c r="L66" s="2"/>
      <c r="M66" s="2"/>
      <c r="N66" s="2"/>
    </row>
    <row r="67" spans="1:14" x14ac:dyDescent="0.55000000000000004">
      <c r="A67" s="2"/>
      <c r="I67" s="2"/>
      <c r="J67" s="2"/>
      <c r="K67" s="2"/>
      <c r="L67" s="2"/>
      <c r="M67" s="2"/>
      <c r="N67" s="2"/>
    </row>
    <row r="68" spans="1:14" x14ac:dyDescent="0.55000000000000004">
      <c r="A68" s="2"/>
      <c r="I68" s="2"/>
      <c r="J68" s="2"/>
      <c r="K68" s="2"/>
      <c r="L68" s="2"/>
      <c r="M68" s="2"/>
      <c r="N68" s="2"/>
    </row>
    <row r="69" spans="1:14" x14ac:dyDescent="0.55000000000000004">
      <c r="A69" s="2"/>
      <c r="I69" s="2"/>
      <c r="J69" s="2"/>
      <c r="K69" s="2"/>
      <c r="L69" s="2"/>
      <c r="M69" s="2"/>
      <c r="N69" s="2"/>
    </row>
    <row r="70" spans="1:14" x14ac:dyDescent="0.55000000000000004">
      <c r="A70" s="2"/>
      <c r="I70" s="2"/>
      <c r="J70" s="2"/>
      <c r="K70" s="2"/>
      <c r="L70" s="2"/>
      <c r="M70" s="2"/>
      <c r="N70" s="2"/>
    </row>
    <row r="71" spans="1:14" x14ac:dyDescent="0.55000000000000004">
      <c r="A71" s="2"/>
      <c r="I71" s="2"/>
      <c r="J71" s="2"/>
      <c r="K71" s="2"/>
      <c r="L71" s="2"/>
      <c r="M71" s="2"/>
      <c r="N71" s="2"/>
    </row>
    <row r="72" spans="1:14" x14ac:dyDescent="0.55000000000000004">
      <c r="A72" s="2"/>
      <c r="I72" s="2"/>
      <c r="J72" s="2"/>
      <c r="K72" s="2"/>
      <c r="L72" s="2"/>
      <c r="M72" s="2"/>
      <c r="N72" s="2"/>
    </row>
    <row r="73" spans="1:14" x14ac:dyDescent="0.55000000000000004">
      <c r="A73" s="2"/>
      <c r="B73" s="2"/>
      <c r="C73" s="2"/>
      <c r="D73" s="2"/>
      <c r="E73" s="2"/>
      <c r="F73" s="2"/>
      <c r="G73" s="2"/>
      <c r="H73" s="2"/>
      <c r="I73" s="2"/>
      <c r="J73" s="2"/>
      <c r="K73" s="2"/>
      <c r="L73" s="2"/>
      <c r="M73" s="2"/>
      <c r="N73" s="2"/>
    </row>
    <row r="74" spans="1:14" x14ac:dyDescent="0.55000000000000004">
      <c r="A74" s="2"/>
      <c r="B74" s="2"/>
      <c r="C74" s="2"/>
      <c r="D74" s="2"/>
      <c r="E74" s="2"/>
      <c r="F74" s="2"/>
      <c r="G74" s="2"/>
      <c r="H74" s="2"/>
      <c r="I74" s="2"/>
      <c r="J74" s="2"/>
      <c r="K74" s="2"/>
      <c r="L74" s="2"/>
      <c r="M74" s="2"/>
      <c r="N74" s="2"/>
    </row>
    <row r="75" spans="1:14" x14ac:dyDescent="0.55000000000000004">
      <c r="A75" s="2"/>
      <c r="B75" s="2"/>
      <c r="C75" s="2"/>
      <c r="D75" s="2"/>
      <c r="E75" s="2"/>
      <c r="F75" s="2"/>
      <c r="G75" s="2"/>
      <c r="H75" s="2"/>
      <c r="I75" s="2"/>
      <c r="J75" s="2"/>
      <c r="K75" s="2"/>
      <c r="L75" s="2"/>
      <c r="M75" s="2"/>
      <c r="N75" s="2"/>
    </row>
    <row r="76" spans="1:14" x14ac:dyDescent="0.55000000000000004">
      <c r="A76" s="2"/>
      <c r="B76" s="2"/>
      <c r="C76" s="2"/>
      <c r="D76" s="2"/>
      <c r="E76" s="2"/>
      <c r="F76" s="2"/>
      <c r="G76" s="2"/>
      <c r="H76" s="2"/>
      <c r="I76" s="2"/>
      <c r="J76" s="2"/>
      <c r="K76" s="2"/>
      <c r="L76" s="2"/>
      <c r="M76" s="2"/>
      <c r="N76" s="2"/>
    </row>
    <row r="77" spans="1:14" x14ac:dyDescent="0.55000000000000004">
      <c r="A77" s="2"/>
      <c r="B77" s="2"/>
      <c r="C77" s="2"/>
      <c r="D77" s="2"/>
      <c r="E77" s="2"/>
      <c r="F77" s="2"/>
      <c r="G77" s="2"/>
      <c r="H77" s="2"/>
      <c r="I77" s="2"/>
      <c r="J77" s="2"/>
      <c r="K77" s="2"/>
      <c r="L77" s="2"/>
      <c r="M77" s="2"/>
      <c r="N77" s="2"/>
    </row>
    <row r="78" spans="1:14" x14ac:dyDescent="0.55000000000000004">
      <c r="A78" s="2"/>
      <c r="B78" s="2"/>
      <c r="C78" s="2"/>
      <c r="D78" s="2"/>
      <c r="E78" s="2"/>
      <c r="F78" s="2"/>
      <c r="G78" s="2"/>
      <c r="H78" s="2"/>
      <c r="I78" s="2"/>
      <c r="J78" s="2"/>
      <c r="K78" s="2"/>
      <c r="L78" s="2"/>
      <c r="M78" s="2"/>
      <c r="N78" s="2"/>
    </row>
    <row r="79" spans="1:14" x14ac:dyDescent="0.55000000000000004">
      <c r="A79" s="2"/>
      <c r="B79" s="2"/>
      <c r="C79" s="2"/>
      <c r="D79" s="2"/>
      <c r="E79" s="2"/>
      <c r="F79" s="2"/>
      <c r="G79" s="2"/>
      <c r="H79" s="2"/>
      <c r="I79" s="2"/>
      <c r="J79" s="2"/>
      <c r="K79" s="2"/>
      <c r="L79" s="2"/>
      <c r="M79" s="2"/>
      <c r="N79" s="2"/>
    </row>
    <row r="80" spans="1:14" x14ac:dyDescent="0.55000000000000004">
      <c r="A80" s="2"/>
      <c r="B80" s="2"/>
      <c r="C80" s="2"/>
      <c r="D80" s="2"/>
      <c r="E80" s="2"/>
      <c r="F80" s="2"/>
      <c r="G80" s="2"/>
      <c r="H80" s="2"/>
      <c r="I80" s="2"/>
      <c r="J80" s="2"/>
      <c r="K80" s="2"/>
      <c r="L80" s="2"/>
      <c r="M80" s="2"/>
      <c r="N80" s="2"/>
    </row>
    <row r="81" spans="1:14" x14ac:dyDescent="0.55000000000000004">
      <c r="A81" s="2"/>
      <c r="B81" s="2"/>
      <c r="C81" s="2"/>
      <c r="D81" s="2"/>
      <c r="E81" s="2"/>
      <c r="F81" s="2"/>
      <c r="G81" s="2"/>
      <c r="H81" s="2"/>
      <c r="I81" s="2"/>
      <c r="J81" s="2"/>
      <c r="K81" s="2"/>
      <c r="L81" s="2"/>
      <c r="M81" s="2"/>
      <c r="N81" s="2"/>
    </row>
    <row r="82" spans="1:14" x14ac:dyDescent="0.55000000000000004">
      <c r="A82" s="2"/>
      <c r="B82" s="2"/>
      <c r="C82" s="2"/>
      <c r="D82" s="2"/>
      <c r="E82" s="2"/>
      <c r="F82" s="2"/>
      <c r="G82" s="2"/>
      <c r="H82" s="2"/>
      <c r="I82" s="2"/>
      <c r="J82" s="2"/>
      <c r="K82" s="2"/>
      <c r="L82" s="2"/>
      <c r="M82" s="2"/>
      <c r="N82" s="2"/>
    </row>
    <row r="83" spans="1:14" x14ac:dyDescent="0.55000000000000004">
      <c r="A83" s="2"/>
      <c r="B83" s="2"/>
      <c r="C83" s="2"/>
      <c r="D83" s="2"/>
      <c r="E83" s="2"/>
      <c r="F83" s="2"/>
      <c r="G83" s="2"/>
      <c r="H83" s="2"/>
      <c r="I83" s="2"/>
      <c r="J83" s="2"/>
      <c r="K83" s="2"/>
      <c r="L83" s="2"/>
      <c r="M83" s="2"/>
      <c r="N83" s="2"/>
    </row>
    <row r="84" spans="1:14" x14ac:dyDescent="0.55000000000000004">
      <c r="A84" s="2"/>
      <c r="B84" s="2"/>
      <c r="C84" s="2"/>
      <c r="D84" s="2"/>
      <c r="E84" s="2"/>
      <c r="F84" s="2"/>
      <c r="G84" s="2"/>
      <c r="H84" s="2"/>
      <c r="I84" s="2"/>
      <c r="J84" s="2"/>
      <c r="K84" s="2"/>
      <c r="L84" s="2"/>
      <c r="M84" s="2"/>
      <c r="N84" s="2"/>
    </row>
    <row r="85" spans="1:14" x14ac:dyDescent="0.55000000000000004">
      <c r="A85" s="2"/>
      <c r="B85" s="2"/>
      <c r="C85" s="2"/>
      <c r="D85" s="2"/>
      <c r="E85" s="2"/>
      <c r="F85" s="2"/>
      <c r="G85" s="2"/>
      <c r="H85" s="2"/>
      <c r="I85" s="2"/>
      <c r="J85" s="2"/>
      <c r="K85" s="2"/>
      <c r="L85" s="2"/>
      <c r="M85" s="2"/>
      <c r="N85" s="2"/>
    </row>
    <row r="86" spans="1:14" x14ac:dyDescent="0.55000000000000004">
      <c r="A86" s="2"/>
      <c r="B86" s="2"/>
      <c r="C86" s="2"/>
      <c r="D86" s="2"/>
      <c r="E86" s="2"/>
      <c r="F86" s="2"/>
      <c r="G86" s="2"/>
      <c r="H86" s="2"/>
      <c r="I86" s="2"/>
      <c r="J86" s="2"/>
      <c r="K86" s="2"/>
      <c r="L86" s="2"/>
      <c r="M86" s="2"/>
      <c r="N86" s="2"/>
    </row>
    <row r="87" spans="1:14" x14ac:dyDescent="0.55000000000000004">
      <c r="A87" s="2"/>
      <c r="B87" s="2"/>
      <c r="C87" s="2"/>
      <c r="D87" s="2"/>
      <c r="E87" s="2"/>
      <c r="F87" s="2"/>
      <c r="G87" s="2"/>
      <c r="H87" s="2"/>
      <c r="I87" s="2"/>
      <c r="J87" s="2"/>
      <c r="K87" s="2"/>
      <c r="L87" s="2"/>
      <c r="M87" s="2"/>
      <c r="N87" s="2"/>
    </row>
    <row r="88" spans="1:14" x14ac:dyDescent="0.55000000000000004">
      <c r="A88" s="2"/>
      <c r="B88" s="2"/>
      <c r="C88" s="2"/>
      <c r="D88" s="2"/>
      <c r="E88" s="2"/>
      <c r="F88" s="2"/>
      <c r="G88" s="2"/>
      <c r="H88" s="2"/>
      <c r="I88" s="2"/>
      <c r="J88" s="2"/>
      <c r="K88" s="2"/>
      <c r="L88" s="2"/>
      <c r="M88" s="2"/>
      <c r="N88" s="2"/>
    </row>
    <row r="89" spans="1:14" x14ac:dyDescent="0.55000000000000004">
      <c r="A89" s="2"/>
      <c r="B89" s="2"/>
      <c r="C89" s="2"/>
      <c r="D89" s="2"/>
      <c r="E89" s="2"/>
      <c r="F89" s="2"/>
      <c r="G89" s="2"/>
      <c r="H89" s="2"/>
      <c r="I89" s="2"/>
      <c r="J89" s="2"/>
      <c r="K89" s="2"/>
      <c r="L89" s="2"/>
      <c r="M89" s="2"/>
      <c r="N89" s="2"/>
    </row>
    <row r="90" spans="1:14" x14ac:dyDescent="0.55000000000000004">
      <c r="A90" s="2"/>
      <c r="B90" s="2"/>
      <c r="C90" s="2"/>
      <c r="D90" s="2"/>
      <c r="E90" s="2"/>
      <c r="F90" s="2"/>
      <c r="G90" s="2"/>
      <c r="H90" s="2"/>
      <c r="I90" s="2"/>
      <c r="J90" s="2"/>
      <c r="K90" s="2"/>
      <c r="L90" s="2"/>
      <c r="M90" s="2"/>
      <c r="N90" s="2"/>
    </row>
    <row r="91" spans="1:14" x14ac:dyDescent="0.55000000000000004">
      <c r="A91" s="2"/>
      <c r="B91" s="2"/>
      <c r="C91" s="2"/>
      <c r="D91" s="2"/>
      <c r="E91" s="2"/>
      <c r="F91" s="2"/>
      <c r="G91" s="2"/>
      <c r="H91" s="2"/>
      <c r="I91" s="2"/>
      <c r="J91" s="2"/>
      <c r="K91" s="2"/>
      <c r="L91" s="2"/>
      <c r="M91" s="2"/>
      <c r="N91" s="2"/>
    </row>
    <row r="92" spans="1:14" x14ac:dyDescent="0.55000000000000004">
      <c r="A92" s="2"/>
      <c r="B92" s="2"/>
      <c r="C92" s="2"/>
      <c r="D92" s="2"/>
      <c r="E92" s="2"/>
      <c r="F92" s="2"/>
      <c r="G92" s="2"/>
      <c r="H92" s="2"/>
      <c r="I92" s="2"/>
      <c r="J92" s="2"/>
      <c r="K92" s="2"/>
      <c r="L92" s="2"/>
      <c r="M92" s="2"/>
      <c r="N92" s="2"/>
    </row>
    <row r="93" spans="1:14" x14ac:dyDescent="0.55000000000000004">
      <c r="A93" s="2"/>
      <c r="B93" s="2"/>
      <c r="C93" s="2"/>
      <c r="D93" s="2"/>
      <c r="E93" s="2"/>
      <c r="F93" s="2"/>
      <c r="G93" s="2"/>
      <c r="H93" s="2"/>
      <c r="I93" s="2"/>
      <c r="J93" s="2"/>
      <c r="K93" s="2"/>
      <c r="L93" s="2"/>
      <c r="M93" s="2"/>
      <c r="N93" s="2"/>
    </row>
    <row r="94" spans="1:14" x14ac:dyDescent="0.55000000000000004">
      <c r="A94" s="2"/>
      <c r="B94" s="2"/>
      <c r="C94" s="2"/>
      <c r="D94" s="2"/>
      <c r="E94" s="2"/>
      <c r="F94" s="2"/>
      <c r="G94" s="2"/>
      <c r="H94" s="2"/>
      <c r="I94" s="2"/>
      <c r="J94" s="2"/>
      <c r="K94" s="2"/>
      <c r="L94" s="2"/>
      <c r="M94" s="2"/>
      <c r="N94" s="2"/>
    </row>
    <row r="95" spans="1:14" x14ac:dyDescent="0.55000000000000004">
      <c r="A95" s="2"/>
      <c r="B95" s="2"/>
      <c r="C95" s="2"/>
      <c r="D95" s="2"/>
      <c r="E95" s="2"/>
      <c r="F95" s="2"/>
      <c r="G95" s="2"/>
      <c r="H95" s="2"/>
      <c r="I95" s="2"/>
      <c r="J95" s="2"/>
      <c r="K95" s="2"/>
      <c r="L95" s="2"/>
      <c r="M95" s="2"/>
      <c r="N95" s="2"/>
    </row>
    <row r="96" spans="1:14" x14ac:dyDescent="0.55000000000000004">
      <c r="A96" s="2"/>
      <c r="B96" s="2"/>
      <c r="C96" s="2"/>
      <c r="D96" s="2"/>
      <c r="E96" s="2"/>
      <c r="F96" s="2"/>
      <c r="G96" s="2"/>
      <c r="H96" s="2"/>
      <c r="I96" s="2"/>
      <c r="J96" s="2"/>
      <c r="K96" s="2"/>
      <c r="L96" s="2"/>
      <c r="M96" s="2"/>
      <c r="N96" s="2"/>
    </row>
    <row r="97" spans="1:14" x14ac:dyDescent="0.55000000000000004">
      <c r="A97" s="2"/>
      <c r="B97" s="2"/>
      <c r="C97" s="2"/>
      <c r="D97" s="2"/>
      <c r="E97" s="2"/>
      <c r="F97" s="2"/>
      <c r="G97" s="2"/>
      <c r="H97" s="2"/>
      <c r="I97" s="2"/>
      <c r="J97" s="2"/>
      <c r="K97" s="2"/>
      <c r="L97" s="2"/>
      <c r="M97" s="2"/>
      <c r="N97" s="2"/>
    </row>
    <row r="98" spans="1:14" x14ac:dyDescent="0.55000000000000004">
      <c r="A98" s="2"/>
      <c r="B98" s="2"/>
      <c r="C98" s="2"/>
      <c r="D98" s="2"/>
      <c r="E98" s="2"/>
      <c r="F98" s="2"/>
      <c r="G98" s="2"/>
      <c r="H98" s="2"/>
      <c r="I98" s="2"/>
      <c r="J98" s="2"/>
      <c r="K98" s="2"/>
      <c r="L98" s="2"/>
      <c r="M98" s="2"/>
      <c r="N98" s="2"/>
    </row>
    <row r="99" spans="1:14" x14ac:dyDescent="0.55000000000000004">
      <c r="A99" s="2"/>
      <c r="B99" s="2"/>
      <c r="C99" s="2"/>
      <c r="D99" s="2"/>
      <c r="E99" s="2"/>
      <c r="F99" s="2"/>
      <c r="G99" s="2"/>
      <c r="H99" s="2"/>
      <c r="I99" s="2"/>
      <c r="J99" s="2"/>
      <c r="K99" s="2"/>
      <c r="L99" s="2"/>
      <c r="M99" s="2"/>
      <c r="N99" s="2"/>
    </row>
    <row r="100" spans="1:14" x14ac:dyDescent="0.55000000000000004">
      <c r="A100" s="2"/>
      <c r="B100" s="2"/>
      <c r="C100" s="2"/>
      <c r="D100" s="2"/>
      <c r="E100" s="2"/>
      <c r="F100" s="2"/>
      <c r="G100" s="2"/>
      <c r="H100" s="2"/>
      <c r="I100" s="2"/>
      <c r="J100" s="2"/>
      <c r="K100" s="2"/>
      <c r="L100" s="2"/>
      <c r="M100" s="2"/>
      <c r="N100" s="2"/>
    </row>
  </sheetData>
  <mergeCells count="12">
    <mergeCell ref="B43:H57"/>
    <mergeCell ref="B29:L29"/>
    <mergeCell ref="B35:I35"/>
    <mergeCell ref="B36:I36"/>
    <mergeCell ref="B38:I38"/>
    <mergeCell ref="J35:L35"/>
    <mergeCell ref="J36:L36"/>
    <mergeCell ref="J38:L38"/>
    <mergeCell ref="B37:I37"/>
    <mergeCell ref="J37:L37"/>
    <mergeCell ref="B39:I39"/>
    <mergeCell ref="J39:L39"/>
  </mergeCells>
  <hyperlinks>
    <hyperlink ref="I16" r:id="rId1" xr:uid="{C77E41DE-C5EE-49E9-A56B-81CE190A6E9B}"/>
    <hyperlink ref="I4" r:id="rId2" xr:uid="{4BE84D99-ABE0-47B7-868F-E87548547F9D}"/>
    <hyperlink ref="I18" r:id="rId3" xr:uid="{9CDF73F4-E4CA-034F-9057-0CFBE25A00CC}"/>
    <hyperlink ref="I21" r:id="rId4" xr:uid="{7E55C0E3-7123-DF48-AAA4-98AC05ED37C5}"/>
    <hyperlink ref="I22" r:id="rId5" xr:uid="{15A4B641-9347-244C-8AB5-429E4A4225CC}"/>
    <hyperlink ref="I17" r:id="rId6" xr:uid="{F7767BCF-9BC4-4B20-8EE5-339F35AF824B}"/>
    <hyperlink ref="I15" r:id="rId7" xr:uid="{C67D90F9-9127-B640-B1EC-B9EE92524037}"/>
    <hyperlink ref="I19" r:id="rId8" xr:uid="{00B0FA02-3360-4C95-90A6-92A8BA17ECE7}"/>
    <hyperlink ref="I20" r:id="rId9" xr:uid="{4C6F778A-18B9-4619-850C-4739CCCAC58D}"/>
    <hyperlink ref="I23" r:id="rId10" display="https://www.grainger.com/product/2FCP1?cm_mmc=PPC:+Google+PLA&amp;ef_id=EAIaIQobChMIqpXgkMnd7gIVzopaBR1heQStEAQYASABEgJvjPD_BwE:G:s&amp;s_kwcid=AL!2966!3!281698275255!!!g!471571925921!&amp;gucid=N:N:PS:Paid:GGL:CSM-2295:4P7A1P:20501231&amp;gclid=EAIaIQobChMIqpXgkMnd7gIVzopaBR1heQStEAQYASABEgJvjPD_BwE" xr:uid="{3D99D576-652B-4F23-816D-68DF2581437B}"/>
    <hyperlink ref="I24" r:id="rId11" xr:uid="{674E8C2F-C896-4631-AB75-DDA10403F266}"/>
    <hyperlink ref="I28" r:id="rId12" xr:uid="{54E8C48B-1F1F-4F33-8EC9-E6FD172F6365}"/>
    <hyperlink ref="I6" r:id="rId13" xr:uid="{2904BC96-BA3B-4E8D-91ED-6BD62BF0FA2D}"/>
    <hyperlink ref="I14" r:id="rId14" xr:uid="{BEB61568-D05F-C347-A645-A8424CA3EE1E}"/>
    <hyperlink ref="I13" r:id="rId15" xr:uid="{A6CC4061-A115-40B6-88BA-42B9F3E6388D}"/>
    <hyperlink ref="I5" r:id="rId16" xr:uid="{7F1596C1-D143-4BDC-BEF6-D6B35A383D83}"/>
    <hyperlink ref="I25" r:id="rId17" xr:uid="{42AA71FA-0972-4DB0-85A3-15FA7182D948}"/>
    <hyperlink ref="I26" r:id="rId18" xr:uid="{CC565669-A3DB-47A6-834F-5D67D09319EE}"/>
    <hyperlink ref="I31" r:id="rId19" xr:uid="{B9ABDD2F-67D7-440D-8F88-4FC9D5F6E8E8}"/>
    <hyperlink ref="I32" r:id="rId20" xr:uid="{440AE01E-697E-4259-897C-3AEFC2BF497E}"/>
    <hyperlink ref="I7" r:id="rId21" xr:uid="{89EE1F39-6F3E-4CB9-BA90-49C91395EE27}"/>
    <hyperlink ref="I30" r:id="rId22" xr:uid="{F4DDA4E7-2A80-4939-9304-783EB9D5FF1A}"/>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3CB-81FF-4FBD-8EEC-643E217EE783}">
  <dimension ref="B2:H37"/>
  <sheetViews>
    <sheetView workbookViewId="0"/>
  </sheetViews>
  <sheetFormatPr defaultColWidth="8.83984375" defaultRowHeight="14.4" x14ac:dyDescent="0.55000000000000004"/>
  <cols>
    <col min="2" max="2" width="22.41796875" customWidth="1"/>
    <col min="3" max="5" width="18.15625" customWidth="1"/>
    <col min="6" max="6" width="18.41796875" customWidth="1"/>
    <col min="7" max="7" width="18.15625" customWidth="1"/>
    <col min="8" max="8" width="18.41796875" customWidth="1"/>
  </cols>
  <sheetData>
    <row r="2" spans="2:8" x14ac:dyDescent="0.55000000000000004">
      <c r="B2" t="s">
        <v>0</v>
      </c>
      <c r="C2" t="s">
        <v>1</v>
      </c>
      <c r="D2" t="s">
        <v>3</v>
      </c>
      <c r="E2" t="s">
        <v>143</v>
      </c>
      <c r="F2" t="s">
        <v>4</v>
      </c>
      <c r="G2" t="s">
        <v>5</v>
      </c>
      <c r="H2" t="s">
        <v>144</v>
      </c>
    </row>
    <row r="3" spans="2:8" x14ac:dyDescent="0.55000000000000004">
      <c r="B3" t="s">
        <v>145</v>
      </c>
    </row>
    <row r="15" spans="2:8" x14ac:dyDescent="0.55000000000000004">
      <c r="B15" t="s">
        <v>146</v>
      </c>
    </row>
    <row r="26" spans="2:7" x14ac:dyDescent="0.55000000000000004">
      <c r="B26" t="s">
        <v>147</v>
      </c>
    </row>
    <row r="27" spans="2:7" x14ac:dyDescent="0.55000000000000004">
      <c r="C27" t="s">
        <v>148</v>
      </c>
      <c r="G27" t="s">
        <v>149</v>
      </c>
    </row>
    <row r="37" spans="2:2" x14ac:dyDescent="0.55000000000000004">
      <c r="B37"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5FEE106D0E8D46AE02AFFDE80561C5" ma:contentTypeVersion="7" ma:contentTypeDescription="Create a new document." ma:contentTypeScope="" ma:versionID="14a231a40ed5460fdfd10480d1c702fc">
  <xsd:schema xmlns:xsd="http://www.w3.org/2001/XMLSchema" xmlns:xs="http://www.w3.org/2001/XMLSchema" xmlns:p="http://schemas.microsoft.com/office/2006/metadata/properties" xmlns:ns3="58362d64-6f7b-4f56-ae05-5df1209260cb" xmlns:ns4="142fee84-bfe5-4f5a-bde7-d56eb730bf38" targetNamespace="http://schemas.microsoft.com/office/2006/metadata/properties" ma:root="true" ma:fieldsID="e131341ecd21610d8c8bb7854b0f03ae" ns3:_="" ns4:_="">
    <xsd:import namespace="58362d64-6f7b-4f56-ae05-5df1209260cb"/>
    <xsd:import namespace="142fee84-bfe5-4f5a-bde7-d56eb730bf3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62d64-6f7b-4f56-ae05-5df1209260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2fee84-bfe5-4f5a-bde7-d56eb730bf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62EF60-801C-4183-A6DE-C2AC658968A1}">
  <ds:schemaRefs>
    <ds:schemaRef ds:uri="http://schemas.microsoft.com/sharepoint/v3/contenttype/forms"/>
  </ds:schemaRefs>
</ds:datastoreItem>
</file>

<file path=customXml/itemProps2.xml><?xml version="1.0" encoding="utf-8"?>
<ds:datastoreItem xmlns:ds="http://schemas.openxmlformats.org/officeDocument/2006/customXml" ds:itemID="{1EFBE1D4-62F0-4261-8396-6A4CE5DAC6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CDA613-C722-423B-9C73-ABFBBE4E1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62d64-6f7b-4f56-ae05-5df1209260cb"/>
    <ds:schemaRef ds:uri="142fee84-bfe5-4f5a-bde7-d56eb730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Prototype</vt:lpstr>
      <vt:lpstr>NASA Spec Device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 Seaman</dc:creator>
  <cp:keywords/>
  <dc:description/>
  <cp:lastModifiedBy>Jake Seaman</cp:lastModifiedBy>
  <cp:revision/>
  <dcterms:created xsi:type="dcterms:W3CDTF">2020-11-17T22:28:11Z</dcterms:created>
  <dcterms:modified xsi:type="dcterms:W3CDTF">2021-04-15T16:47:37Z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0x0101008E5FEE106D0E8D46AE02AFFDE80561C5</vt:lpwstr>
  </property>
</Properties>
</file>